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5" yWindow="120" windowWidth="19155" windowHeight="11760" activeTab="0"/>
  </bookViews>
  <sheets>
    <sheet name="29.11" sheetId="1" r:id="rId1"/>
  </sheets>
  <definedNames>
    <definedName name="Excel_BuiltIn_Print_Titles" localSheetId="0">'29.11'!$A$7:$IU$7</definedName>
    <definedName name="Z_96E2A35E_4A48_419F_9E38_8CEFA5D27C66_.wvu.PrintArea" localSheetId="0">'29.11'!$A$1:$G$249</definedName>
    <definedName name="Z_96E2A35E_4A48_419F_9E38_8CEFA5D27C66_.wvu.PrintTitles" localSheetId="0">'29.11'!$A$7:$IU$7</definedName>
    <definedName name="Z_96E2A35E_4A48_419F_9E38_8CEFA5D27C66_.wvu.Rows" localSheetId="0">'29.11'!#REF!</definedName>
    <definedName name="Z_ABBD498D_3D2F_4E62_985A_EF1DC4D9DC47_.wvu.PrintArea" localSheetId="0">'29.11'!$A$1:$G$249</definedName>
    <definedName name="Z_ABBD498D_3D2F_4E62_985A_EF1DC4D9DC47_.wvu.PrintTitles" localSheetId="0">'29.11'!$A$7:$IU$7</definedName>
    <definedName name="Z_ABBD498D_3D2F_4E62_985A_EF1DC4D9DC47_.wvu.Rows" localSheetId="0">'29.11'!#REF!</definedName>
    <definedName name="Z_E02D48B6_D0D9_4E6E_B70D_8E13580A6528_.wvu.PrintArea" localSheetId="0">'29.11'!$A$1:$G$249</definedName>
    <definedName name="Z_E02D48B6_D0D9_4E6E_B70D_8E13580A6528_.wvu.PrintTitles" localSheetId="0">'29.11'!$A$7:$IU$7</definedName>
    <definedName name="Z_E02D48B6_D0D9_4E6E_B70D_8E13580A6528_.wvu.Rows" localSheetId="0">'29.11'!#REF!</definedName>
    <definedName name="_xlnm.Print_Titles" localSheetId="0">'29.11'!$7:$7</definedName>
    <definedName name="_xlnm.Print_Area" localSheetId="0">'29.11'!$A$1:$G$251</definedName>
  </definedNames>
  <calcPr fullCalcOnLoad="1"/>
</workbook>
</file>

<file path=xl/sharedStrings.xml><?xml version="1.0" encoding="utf-8"?>
<sst xmlns="http://schemas.openxmlformats.org/spreadsheetml/2006/main" count="472" uniqueCount="265">
  <si>
    <t xml:space="preserve">Додаток 8 </t>
  </si>
  <si>
    <t>до рішення обласної ради</t>
  </si>
  <si>
    <t>грн</t>
  </si>
  <si>
    <t>Код відомчої/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</si>
  <si>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</si>
  <si>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
згідно з відомчою/тимчасовою класифікацією видатків та кредитування місцевого бюджету</t>
  </si>
  <si>
    <t>Найменування місцевої (регіональної) програми</t>
  </si>
  <si>
    <t>Загальний фонд</t>
  </si>
  <si>
    <t>Спеціальний фонд</t>
  </si>
  <si>
    <t>Разом загальний та спеціальний фонди</t>
  </si>
  <si>
    <t>у тому числі:</t>
  </si>
  <si>
    <t>Обласна рада</t>
  </si>
  <si>
    <t>0490</t>
  </si>
  <si>
    <t>Обласна  програма „Здоров’я населення Дніпропетровщини на період до 2019 року” (від 05.12.2014 № 586-28/IV)</t>
  </si>
  <si>
    <t>14</t>
  </si>
  <si>
    <t>Департамент охорони здоров’я Дніпропетровської обласної державної адміністрації</t>
  </si>
  <si>
    <t>081002</t>
  </si>
  <si>
    <t>0763</t>
  </si>
  <si>
    <t>за рахунок субвенції з державного бюджету</t>
  </si>
  <si>
    <t>081008</t>
  </si>
  <si>
    <t>081009</t>
  </si>
  <si>
    <t>081010</t>
  </si>
  <si>
    <t>10</t>
  </si>
  <si>
    <t>Департамент освіти і науки Дніпропетровської обласної державної адміністрації</t>
  </si>
  <si>
    <t>070802</t>
  </si>
  <si>
    <t>1990</t>
  </si>
  <si>
    <t>070807</t>
  </si>
  <si>
    <t>0990</t>
  </si>
  <si>
    <t>Інші освітні програми</t>
  </si>
  <si>
    <t>47</t>
  </si>
  <si>
    <t>Управління капітального будівництва облдержадміністрації</t>
  </si>
  <si>
    <t>150101</t>
  </si>
  <si>
    <t>Капітальні вкладення</t>
  </si>
  <si>
    <t>250380</t>
  </si>
  <si>
    <t>0180</t>
  </si>
  <si>
    <t>Інші субвенції (на капітальні видатки та облаштування об’єктів соціально-культурної сфери)</t>
  </si>
  <si>
    <t>19</t>
  </si>
  <si>
    <t>091102</t>
  </si>
  <si>
    <t>1040</t>
  </si>
  <si>
    <t>Програми і заходи центрів соціальних служб для сім’ї, дітей та молоді</t>
  </si>
  <si>
    <t>091103</t>
  </si>
  <si>
    <t>091104</t>
  </si>
  <si>
    <t>091107</t>
  </si>
  <si>
    <t>091108</t>
  </si>
  <si>
    <t xml:space="preserve"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   </t>
  </si>
  <si>
    <t>20</t>
  </si>
  <si>
    <t>Служба у справах дітей Дніпропетровської обласної державної адміністрації</t>
  </si>
  <si>
    <t>090802</t>
  </si>
  <si>
    <t>Інші програми соціального захисту дітей</t>
  </si>
  <si>
    <t>091106</t>
  </si>
  <si>
    <t>Інші видатки</t>
  </si>
  <si>
    <t>15</t>
  </si>
  <si>
    <t>Департамент соціального захисту населення Дніпропетровської обласної державної адміністрації</t>
  </si>
  <si>
    <t>090212</t>
  </si>
  <si>
    <t>1070</t>
  </si>
  <si>
    <t>Пільги на медичне обслуговування громадянам, які постраждали внаслідок Чорнобильської катастрофи</t>
  </si>
  <si>
    <t>090412</t>
  </si>
  <si>
    <t>1090</t>
  </si>
  <si>
    <t>Інші видатки на соціальний захист населення</t>
  </si>
  <si>
    <t>090417</t>
  </si>
  <si>
    <t>1030</t>
  </si>
  <si>
    <t>Витрати на поховання учасників бойових дій та інвалідів війни</t>
  </si>
  <si>
    <t>091206</t>
  </si>
  <si>
    <t>1010</t>
  </si>
  <si>
    <t>091209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</si>
  <si>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</si>
  <si>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</si>
  <si>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091304</t>
  </si>
  <si>
    <t>09</t>
  </si>
  <si>
    <t>Управління зовнішньоекономічної діяльності Дніпропетровської обласної державної адміністрації</t>
  </si>
  <si>
    <t>0411</t>
  </si>
  <si>
    <t>Інші заходи, пов’язані з економічною діяльністю</t>
  </si>
  <si>
    <t>42</t>
  </si>
  <si>
    <t>Управління протокольних та масових заходів облдержадміністрації</t>
  </si>
  <si>
    <t>110502</t>
  </si>
  <si>
    <t>0829</t>
  </si>
  <si>
    <t>Інші культурно-освітні заклади та заходи</t>
  </si>
  <si>
    <t>0810</t>
  </si>
  <si>
    <t>Проведення навчально-тренувальних зборів і змагань</t>
  </si>
  <si>
    <t>Проведення навчально-тренувальних зборів і змагань з неолімпійських видів спорту</t>
  </si>
  <si>
    <t>24</t>
  </si>
  <si>
    <t>0821</t>
  </si>
  <si>
    <t>Театри</t>
  </si>
  <si>
    <t>0822</t>
  </si>
  <si>
    <t>Філармонії, музичні колективи і ансамблі та інші мистецькі заклади та заходи</t>
  </si>
  <si>
    <t>0824</t>
  </si>
  <si>
    <t>Філармонії, музичні колективи й ансамблі та інші мистецькі заклади та заходи</t>
  </si>
  <si>
    <t>Капітальні вкладення,</t>
  </si>
  <si>
    <t xml:space="preserve">01 </t>
  </si>
  <si>
    <t>180409</t>
  </si>
  <si>
    <t>180410</t>
  </si>
  <si>
    <t>Управління містобудування та архітектури Дніпропетровської обласної державної адміністрації</t>
  </si>
  <si>
    <t>0443</t>
  </si>
  <si>
    <t xml:space="preserve">Розробка схем та проектних рішень масового застосування </t>
  </si>
  <si>
    <t>53</t>
  </si>
  <si>
    <t>Департамент житлово-комунального господарства та будівництва Дніпропетровської обласної державної адміністрації</t>
  </si>
  <si>
    <t>0620</t>
  </si>
  <si>
    <t>Управління інформаційних технологій та електронного урядування Дніпропетровської обласної державної адміністрації</t>
  </si>
  <si>
    <t>0460</t>
  </si>
  <si>
    <t>Програма створення і використання матеріальних резервів для запобігання, ліквідації надзвичайних ситуацій техногенного та природного характеру та їх наслідків у Дніпропетровській області до 2022 року (від 24.04.2003 № 137-8/XXIV)</t>
  </si>
  <si>
    <t>0320</t>
  </si>
  <si>
    <t>0456</t>
  </si>
  <si>
    <t>0610</t>
  </si>
  <si>
    <t>Департамент економічного розвитку  Дніпропетровської обласної державної адміністрації</t>
  </si>
  <si>
    <t>Програма стабілізації та соціально-економічного розвитку територій</t>
  </si>
  <si>
    <t>Підтримка малого і середнього підприємництва</t>
  </si>
  <si>
    <t>60</t>
  </si>
  <si>
    <t>Департамент екології та природних ресурсів Дніпропетровської обласної державної адміністрації</t>
  </si>
  <si>
    <t>0520</t>
  </si>
  <si>
    <t>0511</t>
  </si>
  <si>
    <t>Інші субвенції (на природоохоронні заходи)</t>
  </si>
  <si>
    <t>250344</t>
  </si>
  <si>
    <t>1060</t>
  </si>
  <si>
    <t>250913</t>
  </si>
  <si>
    <t xml:space="preserve">Витрати, пов’язані з наданням та обслуговуванням пільгових довгострокових кредитів, наданих громадянам на будівництво (реконструкцію) та придбання житла </t>
  </si>
  <si>
    <t>250914</t>
  </si>
  <si>
    <t xml:space="preserve">Витрати, пов’язані з наданням та обслуговуванням державних пільгових кредитів, наданих індивідуальним сільським забудовникам </t>
  </si>
  <si>
    <t>Усього</t>
  </si>
  <si>
    <t>200600</t>
  </si>
  <si>
    <t xml:space="preserve">Збереження природно-заповідного фонду </t>
  </si>
  <si>
    <t>200700</t>
  </si>
  <si>
    <t>0540</t>
  </si>
  <si>
    <t>200100</t>
  </si>
  <si>
    <t>100203</t>
  </si>
  <si>
    <t xml:space="preserve">Благоустрій міст, сіл, селищ </t>
  </si>
  <si>
    <t>160101</t>
  </si>
  <si>
    <t>0421</t>
  </si>
  <si>
    <t>Землеустрій</t>
  </si>
  <si>
    <t>Інші заходи по охороні здоров’я,</t>
  </si>
  <si>
    <t>Забезпечення централізованих заходів з лікування хворих на цукровий та нецукровий діабет,</t>
  </si>
  <si>
    <t>Установлення телефонів інвалідам І та ІІ груп</t>
  </si>
  <si>
    <t>Внески органів влади Автономної Республіки Крим та органів місцевого самоврядування у статутні капітали суб’єктів підприємницької діяльності</t>
  </si>
  <si>
    <t>070601</t>
  </si>
  <si>
    <t>0941</t>
  </si>
  <si>
    <r>
      <t>Регіональна програма оздоровлення та відпочинку дітей у Дніпропетровській області на  2014 – 2021 роки (від</t>
    </r>
    <r>
      <rPr>
        <b/>
        <sz val="11"/>
        <rFont val="Calibri"/>
        <family val="2"/>
      </rPr>
      <t> </t>
    </r>
    <r>
      <rPr>
        <b/>
        <sz val="11"/>
        <rFont val="Times New Roman"/>
        <family val="1"/>
      </rPr>
      <t>27.12.2013 №</t>
    </r>
    <r>
      <rPr>
        <b/>
        <sz val="11"/>
        <rFont val="Calibri"/>
        <family val="2"/>
      </rPr>
      <t> </t>
    </r>
    <r>
      <rPr>
        <b/>
        <sz val="11"/>
        <rFont val="Times New Roman"/>
        <family val="1"/>
      </rPr>
      <t>507-23/VІ)</t>
    </r>
  </si>
  <si>
    <t>Управління культури, національностей і релігій Дніпропетровської обласної державної адміністрації</t>
  </si>
  <si>
    <t>Управління агропромислового розвитку Дніпропетровської обласної державної адміністрації</t>
  </si>
  <si>
    <t>Управління цивільного захисту Дніпропетровської обласної державної адміністрації</t>
  </si>
  <si>
    <t>Управління молоді і спорту Дніпропетровської обласної державної адміністрації</t>
  </si>
  <si>
    <t>Соціальні програми і заходи державних органів у справах сім’ї</t>
  </si>
  <si>
    <t>Соціальні програми і заходи державних органів у справах молоді</t>
  </si>
  <si>
    <t>Соціальні програми і заходи державних органів з питань забезпечення рівних прав та можливостей жінок і чоловіків</t>
  </si>
  <si>
    <t>070806</t>
  </si>
  <si>
    <t>Інші заклади освіти</t>
  </si>
  <si>
    <t>Вищі заклади освіти І та ІІ рівнів акредитації</t>
  </si>
  <si>
    <t>Охорона і раціональне використання водних ресурсів</t>
  </si>
  <si>
    <t xml:space="preserve">Інші природоохоронні заходи </t>
  </si>
  <si>
    <t>100106</t>
  </si>
  <si>
    <t>Капітальний ремонт житлового фонду об’єднань співвласників багатоквартирних будинків</t>
  </si>
  <si>
    <t>150110</t>
  </si>
  <si>
    <t>Проведення невідкладних відновлювальних робіт, будівництво та реконструкція загальноосвітніх навчальних закладів </t>
  </si>
  <si>
    <t>0921</t>
  </si>
  <si>
    <t>150119</t>
  </si>
  <si>
    <t>0732</t>
  </si>
  <si>
    <t>Проведення невідкладних відновлювальних робіт, будівництво та реконструкція спеціалізованих лікарень та інших спеціалізованих закладів</t>
  </si>
  <si>
    <r>
      <t>Програма розвитку сімейної та гендерної політики у Дніпропетровській області  на 2012 – 2021 роки (від 03.02.2012 №</t>
    </r>
    <r>
      <rPr>
        <b/>
        <sz val="11"/>
        <rFont val="Calibri"/>
        <family val="2"/>
      </rPr>
      <t> </t>
    </r>
    <r>
      <rPr>
        <b/>
        <sz val="11"/>
        <rFont val="Times New Roman"/>
        <family val="1"/>
      </rPr>
      <t xml:space="preserve">241-11/VІ)  </t>
    </r>
  </si>
  <si>
    <t xml:space="preserve">Субвенція з обласного бюджету державному бюджету на виконання програм соціально-економічного та культурного розвитку регіонів </t>
  </si>
  <si>
    <t>Програми і централізовані заходи  профілактики СНІДу</t>
  </si>
  <si>
    <t>Централізовані заходи з лікування онкологічних хворих</t>
  </si>
  <si>
    <t>Методична робота, інші заходи у сфері народної освіти</t>
  </si>
  <si>
    <t>Центри соціальної реабілітації дітей-інвалідів, центри професійної реабілітації інвалідів</t>
  </si>
  <si>
    <t>Фінансова підтримка громадських організацій інвалідів і ветеранів</t>
  </si>
  <si>
    <t>Утримання та навчально-тренувальна робота дитячо-юнацьких спортивних шкіл</t>
  </si>
  <si>
    <t>Проведення навчально-тренувальних зборів і змагань та заходів з інвалідного спорту</t>
  </si>
  <si>
    <t>Забезпечення підготовки спортсменів вищих категорій школами вищої спортивної майстерності</t>
  </si>
  <si>
    <t>Центри „Спорт для всіх” та заходи з фізичної культури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</si>
  <si>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</si>
  <si>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Бібліотеки</t>
  </si>
  <si>
    <t>Музеї і виставки</t>
  </si>
  <si>
    <t>Національна програма інформатизації</t>
  </si>
  <si>
    <t>Видатки на запобігання та ліквідацію надзвичайних ситуацій та наслідків стихійного лиха</t>
  </si>
  <si>
    <t>30</t>
  </si>
  <si>
    <t>Департамент інформаційної діяльності та комунікацій з громадськістю  Дніпропетровської обласної державної адміністрації</t>
  </si>
  <si>
    <t>01</t>
  </si>
  <si>
    <t>250404</t>
  </si>
  <si>
    <t>0133</t>
  </si>
  <si>
    <t xml:space="preserve">  </t>
  </si>
  <si>
    <t>240601</t>
  </si>
  <si>
    <t>Охорона і раціональне використання природних  ресурсів</t>
  </si>
  <si>
    <t>240602</t>
  </si>
  <si>
    <t>0512</t>
  </si>
  <si>
    <t>Утилізація відходів</t>
  </si>
  <si>
    <t>240604</t>
  </si>
  <si>
    <t>Інша діяльність у сфері охорони навколишнього природного середовища</t>
  </si>
  <si>
    <t>240605</t>
  </si>
  <si>
    <t>250908</t>
  </si>
  <si>
    <t>Надання пільгового довгострокового кредиту громадянам на будівництво (реконструкцію) та придбання житла</t>
  </si>
  <si>
    <t>250911</t>
  </si>
  <si>
    <t>Надання державного пільгового кредиту індивідуальним сільським забудовникам</t>
  </si>
  <si>
    <t>на погашення кредиторської заборгованості</t>
  </si>
  <si>
    <t>150114</t>
  </si>
  <si>
    <t>0731</t>
  </si>
  <si>
    <t>Проведення невідкладних відновлювальних робіт, будівництво та реконструкція  лікарень загального профілю,</t>
  </si>
  <si>
    <t>Охорона і раціональне використання природних  ресурсів,</t>
  </si>
  <si>
    <t>Інші субвенції (на створення навчально-виховних комплексів),</t>
  </si>
  <si>
    <t xml:space="preserve"> Програма соціально-економічного та культурного розвитку області на 2016 рік (від 19.02.2016 № 14-2/VII)</t>
  </si>
  <si>
    <t>Регіональна цільова соціальна програма „Освіта Дніпропетровщини” до 2018 року (від 19.02.2016 № 17-2/VІІ)</t>
  </si>
  <si>
    <t xml:space="preserve"> Перший заступник голови обласної ради </t>
  </si>
  <si>
    <t>С.ОЛІЙНИК</t>
  </si>
  <si>
    <t>100102</t>
  </si>
  <si>
    <t xml:space="preserve">Капітальний ремонт житлового фонду місцевих органів влади,  </t>
  </si>
  <si>
    <t>Інші субвенції (на ремонт та утримання вулиць і доріг комунальної власності у населених пунктах),</t>
  </si>
  <si>
    <t>Видатки на проведення робіт, пов’язаних з будівництвом, реконструкцією, ремонтом та утримання автомобільних доріг,</t>
  </si>
  <si>
    <t>100202</t>
  </si>
  <si>
    <t xml:space="preserve">Водопровідно-каналізаційне господарство,  </t>
  </si>
  <si>
    <t>150201</t>
  </si>
  <si>
    <t>Збереження, розвиток, реконструкція та реставрація пам’яток історії та культури</t>
  </si>
  <si>
    <t>Інші субвенції (на розроблення проектів землеустрою для учасників бойових дій, які брали безпосередню участь в антитерористичній операції, забезпеченні її проведення, та членам сімей загиблих учасників бойових дій)</t>
  </si>
  <si>
    <t>200200</t>
  </si>
  <si>
    <t>Охорона і раціональне використання водних ресурсів,</t>
  </si>
  <si>
    <t>Охорона і раціональне використання земель,</t>
  </si>
  <si>
    <t xml:space="preserve">Інші природоохоронні заходи, </t>
  </si>
  <si>
    <t>180107</t>
  </si>
  <si>
    <t>0470</t>
  </si>
  <si>
    <t>Фінансування енергозберігаючих заходів</t>
  </si>
  <si>
    <t>Дніпропетровська обласна комплексна програма (стратегія) екологічної безпеки та запобігання змінам клімату на 2016 ‒ 2025 роки (від 21.10.2015 № 680-34/VI)</t>
  </si>
  <si>
    <t>Регіональна цільова Програма підвищення правової освіти та політичної культури населення для забезпечення участі громадськості в формуванні та реалізації державної політики в Дніпропетровській області  на 2002 –  2016 роки (від 14.06.2002 № 38-2/ХХІV)</t>
  </si>
  <si>
    <t>Програма підтримки населення в енергозбереженні житлового сектору Дніпропетровщини на 2015 – 2020 роки (від 21.10.2015 № 681-34/VІ)</t>
  </si>
  <si>
    <t>Програма захисту прав дітей та розвитку сімейних форм виховання у Дніпропетровській області на 2016 – 2020 роки (від 21.10.2015 № 683-34/VI)</t>
  </si>
  <si>
    <r>
      <t xml:space="preserve">Регіональна програма розвитку житлового будівництва у Дніпропетровській області на 2015 </t>
    </r>
    <r>
      <rPr>
        <b/>
        <sz val="11"/>
        <rFont val="Symbol"/>
        <family val="1"/>
      </rPr>
      <t>-</t>
    </r>
    <r>
      <rPr>
        <b/>
        <sz val="11"/>
        <rFont val="Times New Roman"/>
        <family val="1"/>
      </rPr>
      <t xml:space="preserve"> 2020 роки (від 23.01.2015 №</t>
    </r>
    <r>
      <rPr>
        <b/>
        <sz val="11"/>
        <rFont val="Calibri"/>
        <family val="2"/>
      </rPr>
      <t> </t>
    </r>
    <r>
      <rPr>
        <b/>
        <sz val="11"/>
        <rFont val="Times New Roman"/>
        <family val="1"/>
      </rPr>
      <t>609-29/VІ)</t>
    </r>
  </si>
  <si>
    <t>Інші субвенції (на співфінансування органів місцевого самоврядування області ‒  переможців конкурсів, учасників спільних проектів (програм), державних, міжнародних, громадських організацій (фондів), спрямованих на розвиток місцевого самоврядування,  ‒  ЄС/ПРООН „Місцевий розвиток, орієнтований на громаду, ІІ фаза”)</t>
  </si>
  <si>
    <t>76</t>
  </si>
  <si>
    <t>Департамент фінансів Дніпропетровської обласної державної адміністрації</t>
  </si>
  <si>
    <t>Субвенція з обласного бюджету державному бюджету на виконання програм соціально-економічного та культурного розвитку регіонів</t>
  </si>
  <si>
    <r>
      <t>Регіональна міжгалузева Програма щодо надання фінансової підтримки комунальним підприємствам (установам), що належать до спільної власності територіальних громад сіл, селищ та міст Дніпропетровської області, на 2013 – 2018 роки (від</t>
    </r>
    <r>
      <rPr>
        <b/>
        <sz val="11"/>
        <rFont val="Calibri"/>
        <family val="2"/>
      </rPr>
      <t> </t>
    </r>
    <r>
      <rPr>
        <b/>
        <sz val="11"/>
        <rFont val="Times New Roman"/>
        <family val="1"/>
      </rPr>
      <t>21.06.2013 №</t>
    </r>
    <r>
      <rPr>
        <b/>
        <sz val="11"/>
        <rFont val="Calibri"/>
        <family val="2"/>
      </rPr>
      <t> </t>
    </r>
    <r>
      <rPr>
        <b/>
        <sz val="11"/>
        <rFont val="Times New Roman"/>
        <family val="1"/>
      </rPr>
      <t>438-19/VI)</t>
    </r>
  </si>
  <si>
    <t xml:space="preserve"> Інші субвенції (на співфінансування органів місцевого самоврядування області  ‒  переможців конкурсів, учасників спільних проектів (програм), державних, міжнародних, громадських організацій (фондів), спрямованих на розвиток місцевого самоврядування  ‒  Швейцарсько-Український проект „Підтримка децентралізації в Україні” DESPRO)</t>
  </si>
  <si>
    <t>Інші субвенції  (на виконання доручень виборців депутатами обласної ради у 2016 році)</t>
  </si>
  <si>
    <t xml:space="preserve">Інші заходи, пов’язані з економічною діяльністю </t>
  </si>
  <si>
    <t>250352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</si>
  <si>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</si>
  <si>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Інші субвенції  (на поповнення бібліотечних фондів шкільних бібліотек)</t>
  </si>
  <si>
    <t>67</t>
  </si>
  <si>
    <t>Управління взаємодії з правоохоронними органами та оборонної роботи облдержадміністрації</t>
  </si>
  <si>
    <t>68</t>
  </si>
  <si>
    <t>130112</t>
  </si>
  <si>
    <t xml:space="preserve">Інші видатки </t>
  </si>
  <si>
    <t>Інші субвенції (на фінансування переможців обласного конкурсу мініпроектів з енергоефективності та енергозбереження серед локальних громад у 2016 році)</t>
  </si>
  <si>
    <t>Інші субвенції  (на фінансування переможців обласного конкурсу проектів і програм розвитку місцевого самоврядування у 2016 році)</t>
  </si>
  <si>
    <t>250362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</si>
  <si>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</si>
  <si>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r>
      <t xml:space="preserve">Комплексна програма соціального захисту населення Дніпропетровської області на 2015 </t>
    </r>
    <r>
      <rPr>
        <b/>
        <sz val="11"/>
        <rFont val="Symbol"/>
        <family val="1"/>
      </rPr>
      <t>-</t>
    </r>
    <r>
      <rPr>
        <b/>
        <sz val="11"/>
        <rFont val="Times New Roman"/>
        <family val="1"/>
      </rPr>
      <t xml:space="preserve"> 2019 роки (від 05.12.2014 №</t>
    </r>
    <r>
      <rPr>
        <b/>
        <sz val="11"/>
        <rFont val="Calibri"/>
        <family val="2"/>
      </rPr>
      <t> </t>
    </r>
    <r>
      <rPr>
        <b/>
        <sz val="11"/>
        <rFont val="Times New Roman"/>
        <family val="1"/>
      </rPr>
      <t>588-28/VI)</t>
    </r>
  </si>
  <si>
    <t>Програма  впровадження державної політики органами виконавчої влади у Дніпропетровській області на 2016 – 2020 роки (від 19.02.2016 № 15-2/VІІ)</t>
  </si>
  <si>
    <t>Регіональна програма будівництва (придбання) доступного житла в Дніпропетровській області на 2010 – 2017 роки (від 06.08.2010 № 746-26/V)</t>
  </si>
  <si>
    <t>Регіональна цільова програма захисту населення і територій  від надзвичайних ситуацій техногенного та природного характеру, забезпечення пожежної безпеки Дніпропетровської області на 2016 – 2020 роки (від 25.03.2016 року № 29-3/VІІ)</t>
  </si>
  <si>
    <t>Інші субвенції (на ремонт мереж внутрішнього електроживлення багатоповерхових житлових будинків)</t>
  </si>
  <si>
    <t>120201</t>
  </si>
  <si>
    <t>0830</t>
  </si>
  <si>
    <t>Періодичні видання (газети та журнали)</t>
  </si>
  <si>
    <t>Програма економічної підтримки районних, міських та міськрайонних газет, районного, міського, міськрайонного телерадіомовлення Дніпропетровської області (від 26.06.2001 року № 372-16/XXIII)</t>
  </si>
  <si>
    <t>Управління протокольних та масових заходів Дніпропетровської обласної державної адміністрації</t>
  </si>
  <si>
    <t>Управління капітального будівництва Дніпропетровської обласної державної адміністрації</t>
  </si>
  <si>
    <t>Зміни до переліку регіональних програм, які фінансуватимуться за рахунок коштів обласного бюджету у 2016 році</t>
  </si>
  <si>
    <t>Програма  розвитку місцевого самоврядування у Дніпропетровській  області  на 2012 ‒ 2016 роки 
(від 27.12.2011 № 225-10/VI)</t>
  </si>
  <si>
    <t>Регіональна  цільова соціальна програма „Молодь Дніпропетровщини” на 2012 – 2021 роки
(від 03.02.2012 № 239-11/VІ)</t>
  </si>
  <si>
    <t>Програма розвитку міжнародного співробітництва, євроінтеграційних процесів та формування позитивного іміджу Дніпропетровської області на 2016 – 2020 роки 
 (від 21.10.2015 № 682-34/VI)</t>
  </si>
  <si>
    <r>
      <t>Цільова комплексна програма розвитку фізичної культури і спорту в Дніпропетровській області до 2016 року 
(від</t>
    </r>
    <r>
      <rPr>
        <b/>
        <sz val="11"/>
        <rFont val="Calibri"/>
        <family val="2"/>
      </rPr>
      <t> </t>
    </r>
    <r>
      <rPr>
        <b/>
        <sz val="11"/>
        <rFont val="Times New Roman"/>
        <family val="1"/>
      </rPr>
      <t>28.09.2001 № 434-17/XXІІІ)</t>
    </r>
  </si>
  <si>
    <t>Програма розвитку культури у Дніпропетровській області 
до 2016 року  (від 10.06.2009 № 548-19/V)</t>
  </si>
  <si>
    <t>Програма створення та ведення містобудівного кадастру Дніпропетровської області на 2013 – 2017 роки 
(від 15.03.2013 № 421-18/VІ)</t>
  </si>
  <si>
    <r>
      <t>Програма „Питна вода Дніпропетровщини” 
на 2006 –</t>
    </r>
    <r>
      <rPr>
        <b/>
        <sz val="11"/>
        <rFont val="Symbol"/>
        <family val="1"/>
      </rPr>
      <t xml:space="preserve"> </t>
    </r>
    <r>
      <rPr>
        <b/>
        <sz val="11"/>
        <rFont val="Times New Roman"/>
        <family val="1"/>
      </rPr>
      <t>2020 роки (від 16.09.2005 № 657-28/ІV)</t>
    </r>
  </si>
  <si>
    <r>
      <t xml:space="preserve">Регіональна програма інформатизації „Електронна Дніпропетровщина” на 2014 </t>
    </r>
    <r>
      <rPr>
        <b/>
        <sz val="11"/>
        <rFont val="Symbol"/>
        <family val="1"/>
      </rPr>
      <t>-</t>
    </r>
    <r>
      <rPr>
        <b/>
        <sz val="11"/>
        <rFont val="Times New Roman"/>
        <family val="1"/>
      </rPr>
      <t xml:space="preserve"> 2016 роки 
(від 27.12.2013 № 506-23/VI) </t>
    </r>
  </si>
  <si>
    <r>
      <t xml:space="preserve">Програма розвитку малого та середнього підприємництва у Дніпропетровській області на 2015 </t>
    </r>
    <r>
      <rPr>
        <b/>
        <sz val="11"/>
        <rFont val="Symbol"/>
        <family val="1"/>
      </rPr>
      <t>-</t>
    </r>
    <r>
      <rPr>
        <b/>
        <sz val="11"/>
        <rFont val="Times New Roman"/>
        <family val="1"/>
      </rPr>
      <t xml:space="preserve"> 2016 роки
(від 05.12.2014 № 587-28/VI)</t>
    </r>
  </si>
  <si>
    <r>
      <t>Програма розвитку земельних відносин і охорони земель у Дніпропетровській області на 2011 ‒ 2018 роки
(від 25.03.2011 №</t>
    </r>
    <r>
      <rPr>
        <b/>
        <sz val="11"/>
        <rFont val="Calibri"/>
        <family val="2"/>
      </rPr>
      <t> </t>
    </r>
    <r>
      <rPr>
        <b/>
        <sz val="11"/>
        <rFont val="Times New Roman"/>
        <family val="1"/>
      </rPr>
      <t>73-5/VI)</t>
    </r>
  </si>
  <si>
    <t>Регіональна програма забезпечення громадського порядку та громадської безпеки на території Дніпропетровської області на період до 2020 року
(від 25.03.2016 року № 30-3/VІІ)</t>
  </si>
  <si>
    <t>Програма сприяння громадянській активності у розвитку територій на 2012 – 2016 роки
(від 27.12.2011 року № 226/10/VІ)</t>
  </si>
  <si>
    <t xml:space="preserve">від 02.12.2016 р.                                                                          № 114-7/VIІ
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</si>
</sst>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9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Symbol"/>
      <family val="1"/>
    </font>
    <font>
      <b/>
      <u val="single"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9"/>
      <name val="Times New Roman"/>
      <family val="1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2" fillId="3" borderId="0" applyNumberFormat="0" applyBorder="0" applyAlignment="0" applyProtection="0"/>
    <xf numFmtId="0" fontId="42" fillId="4" borderId="0" applyNumberFormat="0" applyBorder="0" applyAlignment="0" applyProtection="0"/>
    <xf numFmtId="0" fontId="2" fillId="5" borderId="0" applyNumberFormat="0" applyBorder="0" applyAlignment="0" applyProtection="0"/>
    <xf numFmtId="0" fontId="42" fillId="6" borderId="0" applyNumberFormat="0" applyBorder="0" applyAlignment="0" applyProtection="0"/>
    <xf numFmtId="0" fontId="2" fillId="7" borderId="0" applyNumberFormat="0" applyBorder="0" applyAlignment="0" applyProtection="0"/>
    <xf numFmtId="0" fontId="42" fillId="8" borderId="0" applyNumberFormat="0" applyBorder="0" applyAlignment="0" applyProtection="0"/>
    <xf numFmtId="0" fontId="2" fillId="9" borderId="0" applyNumberFormat="0" applyBorder="0" applyAlignment="0" applyProtection="0"/>
    <xf numFmtId="0" fontId="42" fillId="10" borderId="0" applyNumberFormat="0" applyBorder="0" applyAlignment="0" applyProtection="0"/>
    <xf numFmtId="0" fontId="2" fillId="11" borderId="0" applyNumberFormat="0" applyBorder="0" applyAlignment="0" applyProtection="0"/>
    <xf numFmtId="0" fontId="42" fillId="12" borderId="0" applyNumberFormat="0" applyBorder="0" applyAlignment="0" applyProtection="0"/>
    <xf numFmtId="0" fontId="2" fillId="13" borderId="0" applyNumberFormat="0" applyBorder="0" applyAlignment="0" applyProtection="0"/>
    <xf numFmtId="0" fontId="42" fillId="14" borderId="0" applyNumberFormat="0" applyBorder="0" applyAlignment="0" applyProtection="0"/>
    <xf numFmtId="0" fontId="2" fillId="15" borderId="0" applyNumberFormat="0" applyBorder="0" applyAlignment="0" applyProtection="0"/>
    <xf numFmtId="0" fontId="42" fillId="16" borderId="0" applyNumberFormat="0" applyBorder="0" applyAlignment="0" applyProtection="0"/>
    <xf numFmtId="0" fontId="2" fillId="17" borderId="0" applyNumberFormat="0" applyBorder="0" applyAlignment="0" applyProtection="0"/>
    <xf numFmtId="0" fontId="42" fillId="18" borderId="0" applyNumberFormat="0" applyBorder="0" applyAlignment="0" applyProtection="0"/>
    <xf numFmtId="0" fontId="2" fillId="19" borderId="0" applyNumberFormat="0" applyBorder="0" applyAlignment="0" applyProtection="0"/>
    <xf numFmtId="0" fontId="42" fillId="20" borderId="0" applyNumberFormat="0" applyBorder="0" applyAlignment="0" applyProtection="0"/>
    <xf numFmtId="0" fontId="2" fillId="9" borderId="0" applyNumberFormat="0" applyBorder="0" applyAlignment="0" applyProtection="0"/>
    <xf numFmtId="0" fontId="42" fillId="21" borderId="0" applyNumberFormat="0" applyBorder="0" applyAlignment="0" applyProtection="0"/>
    <xf numFmtId="0" fontId="2" fillId="15" borderId="0" applyNumberFormat="0" applyBorder="0" applyAlignment="0" applyProtection="0"/>
    <xf numFmtId="0" fontId="42" fillId="22" borderId="0" applyNumberFormat="0" applyBorder="0" applyAlignment="0" applyProtection="0"/>
    <xf numFmtId="0" fontId="2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18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3" fillId="0" borderId="0">
      <alignment/>
      <protection/>
    </xf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" fillId="35" borderId="1" applyNumberFormat="0" applyAlignment="0" applyProtection="0"/>
    <xf numFmtId="0" fontId="44" fillId="36" borderId="2" applyNumberFormat="0" applyAlignment="0" applyProtection="0"/>
    <xf numFmtId="0" fontId="45" fillId="37" borderId="3" applyNumberFormat="0" applyAlignment="0" applyProtection="0"/>
    <xf numFmtId="0" fontId="46" fillId="37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" fillId="11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 vertical="top"/>
      <protection/>
    </xf>
    <xf numFmtId="0" fontId="6" fillId="0" borderId="7" applyNumberFormat="0" applyFill="0" applyAlignment="0" applyProtection="0"/>
    <xf numFmtId="0" fontId="50" fillId="0" borderId="8" applyNumberFormat="0" applyFill="0" applyAlignment="0" applyProtection="0"/>
    <xf numFmtId="0" fontId="9" fillId="38" borderId="9" applyNumberFormat="0" applyAlignment="0" applyProtection="0"/>
    <xf numFmtId="0" fontId="51" fillId="39" borderId="10" applyNumberFormat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4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41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42" borderId="11" applyNumberFormat="0" applyFont="0" applyAlignment="0" applyProtection="0"/>
    <xf numFmtId="0" fontId="0" fillId="43" borderId="12" applyNumberFormat="0" applyAlignment="0" applyProtection="0"/>
    <xf numFmtId="9" fontId="1" fillId="0" borderId="0" applyFill="0" applyBorder="0" applyAlignment="0" applyProtection="0"/>
    <xf numFmtId="0" fontId="56" fillId="0" borderId="13" applyNumberFormat="0" applyFill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8" fillId="44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93" applyNumberFormat="1" applyFont="1" applyFill="1" applyAlignment="1" applyProtection="1">
      <alignment vertical="center" wrapText="1"/>
      <protection/>
    </xf>
    <xf numFmtId="0" fontId="11" fillId="0" borderId="0" xfId="93" applyNumberFormat="1" applyFont="1" applyFill="1" applyAlignment="1" applyProtection="1">
      <alignment horizontal="center" vertical="center" wrapText="1"/>
      <protection/>
    </xf>
    <xf numFmtId="0" fontId="14" fillId="0" borderId="0" xfId="93" applyNumberFormat="1" applyFont="1" applyFill="1" applyBorder="1" applyAlignment="1" applyProtection="1">
      <alignment horizontal="center" vertical="top" wrapText="1"/>
      <protection/>
    </xf>
    <xf numFmtId="0" fontId="15" fillId="0" borderId="14" xfId="0" applyNumberFormat="1" applyFont="1" applyFill="1" applyBorder="1" applyAlignment="1" applyProtection="1">
      <alignment horizontal="right" vertical="center"/>
      <protection/>
    </xf>
    <xf numFmtId="0" fontId="16" fillId="0" borderId="15" xfId="93" applyNumberFormat="1" applyFont="1" applyFill="1" applyBorder="1" applyAlignment="1" applyProtection="1">
      <alignment horizontal="center" vertical="center" wrapText="1"/>
      <protection/>
    </xf>
    <xf numFmtId="0" fontId="17" fillId="0" borderId="15" xfId="93" applyFont="1" applyFill="1" applyBorder="1" applyAlignment="1">
      <alignment horizontal="center" vertical="center" wrapText="1"/>
      <protection/>
    </xf>
    <xf numFmtId="49" fontId="11" fillId="0" borderId="15" xfId="91" applyNumberFormat="1" applyFont="1" applyFill="1" applyBorder="1" applyAlignment="1" applyProtection="1">
      <alignment horizontal="center" vertical="center" wrapText="1"/>
      <protection/>
    </xf>
    <xf numFmtId="49" fontId="11" fillId="0" borderId="15" xfId="91" applyNumberFormat="1" applyFont="1" applyFill="1" applyBorder="1" applyAlignment="1" applyProtection="1">
      <alignment horizontal="left" vertical="center" wrapText="1"/>
      <protection/>
    </xf>
    <xf numFmtId="0" fontId="17" fillId="0" borderId="15" xfId="91" applyFont="1" applyFill="1" applyBorder="1" applyAlignment="1" applyProtection="1">
      <alignment horizontal="center" vertical="center" wrapText="1"/>
      <protection/>
    </xf>
    <xf numFmtId="4" fontId="11" fillId="0" borderId="0" xfId="91" applyNumberFormat="1" applyFont="1" applyFill="1" applyAlignment="1" applyProtection="1">
      <alignment vertical="center"/>
      <protection locked="0"/>
    </xf>
    <xf numFmtId="0" fontId="11" fillId="0" borderId="0" xfId="91" applyFont="1" applyFill="1" applyAlignment="1" applyProtection="1">
      <alignment vertical="center"/>
      <protection locked="0"/>
    </xf>
    <xf numFmtId="0" fontId="11" fillId="0" borderId="15" xfId="91" applyFont="1" applyFill="1" applyBorder="1" applyAlignment="1" applyProtection="1">
      <alignment horizontal="center" vertical="center" wrapText="1"/>
      <protection/>
    </xf>
    <xf numFmtId="0" fontId="11" fillId="0" borderId="15" xfId="91" applyFont="1" applyFill="1" applyBorder="1" applyAlignment="1" applyProtection="1">
      <alignment horizontal="center" vertical="center"/>
      <protection/>
    </xf>
    <xf numFmtId="49" fontId="17" fillId="0" borderId="15" xfId="91" applyNumberFormat="1" applyFont="1" applyFill="1" applyBorder="1" applyAlignment="1" applyProtection="1">
      <alignment horizontal="center" vertical="center" wrapText="1"/>
      <protection/>
    </xf>
    <xf numFmtId="0" fontId="19" fillId="0" borderId="15" xfId="91" applyFont="1" applyFill="1" applyBorder="1" applyAlignment="1">
      <alignment horizontal="center" vertical="center" wrapText="1"/>
      <protection/>
    </xf>
    <xf numFmtId="49" fontId="23" fillId="0" borderId="15" xfId="91" applyNumberFormat="1" applyFont="1" applyFill="1" applyBorder="1" applyAlignment="1" applyProtection="1">
      <alignment horizontal="center" vertical="center" wrapText="1"/>
      <protection/>
    </xf>
    <xf numFmtId="49" fontId="23" fillId="0" borderId="15" xfId="91" applyNumberFormat="1" applyFont="1" applyFill="1" applyBorder="1" applyAlignment="1" applyProtection="1">
      <alignment horizontal="left" vertical="center" wrapText="1"/>
      <protection/>
    </xf>
    <xf numFmtId="0" fontId="23" fillId="0" borderId="15" xfId="91" applyFont="1" applyFill="1" applyBorder="1" applyAlignment="1" applyProtection="1">
      <alignment horizontal="center" vertical="center"/>
      <protection/>
    </xf>
    <xf numFmtId="4" fontId="23" fillId="0" borderId="0" xfId="91" applyNumberFormat="1" applyFont="1" applyFill="1" applyAlignment="1" applyProtection="1">
      <alignment vertical="center"/>
      <protection locked="0"/>
    </xf>
    <xf numFmtId="0" fontId="23" fillId="0" borderId="0" xfId="91" applyFont="1" applyFill="1" applyAlignment="1" applyProtection="1">
      <alignment vertical="center"/>
      <protection locked="0"/>
    </xf>
    <xf numFmtId="0" fontId="17" fillId="0" borderId="0" xfId="91" applyFont="1" applyFill="1" applyAlignment="1" applyProtection="1">
      <alignment vertical="center"/>
      <protection locked="0"/>
    </xf>
    <xf numFmtId="49" fontId="11" fillId="0" borderId="15" xfId="93" applyNumberFormat="1" applyFont="1" applyFill="1" applyBorder="1" applyAlignment="1" applyProtection="1">
      <alignment horizontal="center" vertical="center" wrapText="1"/>
      <protection/>
    </xf>
    <xf numFmtId="0" fontId="26" fillId="0" borderId="15" xfId="93" applyFont="1" applyFill="1" applyBorder="1" applyAlignment="1">
      <alignment horizontal="left" vertical="top" wrapText="1"/>
      <protection/>
    </xf>
    <xf numFmtId="0" fontId="11" fillId="0" borderId="15" xfId="93" applyFont="1" applyFill="1" applyBorder="1" applyAlignment="1" applyProtection="1">
      <alignment horizontal="center" vertical="center"/>
      <protection/>
    </xf>
    <xf numFmtId="0" fontId="17" fillId="0" borderId="15" xfId="91" applyFont="1" applyFill="1" applyBorder="1" applyAlignment="1" applyProtection="1">
      <alignment horizontal="center" vertical="top" wrapText="1"/>
      <protection/>
    </xf>
    <xf numFmtId="0" fontId="25" fillId="0" borderId="15" xfId="91" applyFont="1" applyFill="1" applyBorder="1" applyAlignment="1" applyProtection="1">
      <alignment horizontal="center" vertical="top" wrapText="1"/>
      <protection/>
    </xf>
    <xf numFmtId="0" fontId="15" fillId="0" borderId="0" xfId="92" applyFont="1" applyFill="1" applyAlignment="1">
      <alignment/>
      <protection/>
    </xf>
    <xf numFmtId="0" fontId="0" fillId="0" borderId="0" xfId="0" applyNumberFormat="1" applyFont="1" applyFill="1" applyAlignment="1" applyProtection="1">
      <alignment/>
      <protection/>
    </xf>
    <xf numFmtId="49" fontId="11" fillId="0" borderId="16" xfId="91" applyNumberFormat="1" applyFont="1" applyFill="1" applyBorder="1" applyAlignment="1" applyProtection="1">
      <alignment horizontal="center" vertical="center" wrapText="1"/>
      <protection/>
    </xf>
    <xf numFmtId="49" fontId="11" fillId="0" borderId="17" xfId="91" applyNumberFormat="1" applyFont="1" applyFill="1" applyBorder="1" applyAlignment="1" applyProtection="1">
      <alignment horizontal="center" vertical="center" wrapText="1"/>
      <protection/>
    </xf>
    <xf numFmtId="0" fontId="0" fillId="0" borderId="0" xfId="93" applyNumberFormat="1" applyFont="1" applyFill="1" applyAlignment="1" applyProtection="1">
      <alignment/>
      <protection/>
    </xf>
    <xf numFmtId="0" fontId="0" fillId="0" borderId="0" xfId="91" applyFont="1" applyFill="1" applyAlignment="1" applyProtection="1">
      <alignment vertical="center"/>
      <protection locked="0"/>
    </xf>
    <xf numFmtId="0" fontId="0" fillId="0" borderId="0" xfId="91" applyFont="1" applyFill="1" applyAlignment="1" applyProtection="1">
      <alignment horizontal="right" vertical="center"/>
      <protection/>
    </xf>
    <xf numFmtId="0" fontId="0" fillId="0" borderId="0" xfId="91" applyFont="1" applyFill="1" applyAlignment="1" applyProtection="1">
      <alignment vertical="center" wrapText="1"/>
      <protection/>
    </xf>
    <xf numFmtId="192" fontId="0" fillId="0" borderId="0" xfId="91" applyNumberFormat="1" applyFont="1" applyFill="1" applyAlignment="1" applyProtection="1">
      <alignment vertical="center"/>
      <protection locked="0"/>
    </xf>
    <xf numFmtId="4" fontId="0" fillId="0" borderId="0" xfId="91" applyNumberFormat="1" applyFont="1" applyFill="1" applyAlignment="1" applyProtection="1">
      <alignment vertical="center"/>
      <protection locked="0"/>
    </xf>
    <xf numFmtId="0" fontId="11" fillId="0" borderId="15" xfId="91" applyFont="1" applyFill="1" applyBorder="1" applyAlignment="1" applyProtection="1">
      <alignment horizontal="center" vertical="center"/>
      <protection locked="0"/>
    </xf>
    <xf numFmtId="49" fontId="25" fillId="0" borderId="15" xfId="91" applyNumberFormat="1" applyFont="1" applyFill="1" applyBorder="1" applyAlignment="1" applyProtection="1">
      <alignment horizontal="left" vertical="center" wrapText="1"/>
      <protection/>
    </xf>
    <xf numFmtId="49" fontId="11" fillId="0" borderId="18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center" wrapText="1"/>
    </xf>
    <xf numFmtId="49" fontId="11" fillId="0" borderId="19" xfId="91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horizontal="left" vertical="top" wrapText="1"/>
    </xf>
    <xf numFmtId="3" fontId="17" fillId="0" borderId="15" xfId="91" applyNumberFormat="1" applyFont="1" applyFill="1" applyBorder="1" applyAlignment="1">
      <alignment horizontal="right" vertical="center"/>
      <protection/>
    </xf>
    <xf numFmtId="49" fontId="17" fillId="0" borderId="20" xfId="91" applyNumberFormat="1" applyFont="1" applyFill="1" applyBorder="1" applyAlignment="1" applyProtection="1">
      <alignment horizontal="center" vertical="center" wrapText="1"/>
      <protection/>
    </xf>
    <xf numFmtId="49" fontId="11" fillId="0" borderId="20" xfId="91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>
      <alignment horizontal="left" vertical="center" wrapText="1"/>
    </xf>
    <xf numFmtId="3" fontId="0" fillId="0" borderId="0" xfId="91" applyNumberFormat="1" applyFont="1" applyFill="1" applyAlignment="1" applyProtection="1">
      <alignment vertical="center"/>
      <protection locked="0"/>
    </xf>
    <xf numFmtId="4" fontId="17" fillId="0" borderId="15" xfId="93" applyNumberFormat="1" applyFont="1" applyFill="1" applyBorder="1" applyAlignment="1">
      <alignment horizontal="right" vertical="center" wrapText="1"/>
      <protection/>
    </xf>
    <xf numFmtId="4" fontId="11" fillId="0" borderId="15" xfId="91" applyNumberFormat="1" applyFont="1" applyFill="1" applyBorder="1" applyAlignment="1">
      <alignment horizontal="right" vertical="center"/>
      <protection/>
    </xf>
    <xf numFmtId="4" fontId="17" fillId="0" borderId="15" xfId="91" applyNumberFormat="1" applyFont="1" applyFill="1" applyBorder="1" applyAlignment="1">
      <alignment horizontal="right" vertical="center"/>
      <protection/>
    </xf>
    <xf numFmtId="4" fontId="20" fillId="0" borderId="15" xfId="91" applyNumberFormat="1" applyFont="1" applyFill="1" applyBorder="1" applyAlignment="1">
      <alignment horizontal="right" vertical="center"/>
      <protection/>
    </xf>
    <xf numFmtId="4" fontId="11" fillId="0" borderId="15" xfId="91" applyNumberFormat="1" applyFont="1" applyFill="1" applyBorder="1" applyAlignment="1" applyProtection="1">
      <alignment horizontal="right" vertical="center"/>
      <protection/>
    </xf>
    <xf numFmtId="4" fontId="21" fillId="0" borderId="15" xfId="91" applyNumberFormat="1" applyFont="1" applyFill="1" applyBorder="1" applyAlignment="1" applyProtection="1">
      <alignment horizontal="right" vertical="center"/>
      <protection/>
    </xf>
    <xf numFmtId="4" fontId="17" fillId="0" borderId="15" xfId="91" applyNumberFormat="1" applyFont="1" applyFill="1" applyBorder="1" applyAlignment="1" applyProtection="1">
      <alignment horizontal="right" vertical="center"/>
      <protection/>
    </xf>
    <xf numFmtId="4" fontId="17" fillId="0" borderId="15" xfId="91" applyNumberFormat="1" applyFont="1" applyFill="1" applyBorder="1" applyAlignment="1">
      <alignment vertical="center"/>
      <protection/>
    </xf>
    <xf numFmtId="4" fontId="21" fillId="0" borderId="15" xfId="91" applyNumberFormat="1" applyFont="1" applyFill="1" applyBorder="1" applyAlignment="1">
      <alignment horizontal="right" vertical="center"/>
      <protection/>
    </xf>
    <xf numFmtId="4" fontId="11" fillId="0" borderId="15" xfId="91" applyNumberFormat="1" applyFont="1" applyFill="1" applyBorder="1" applyAlignment="1" applyProtection="1">
      <alignment horizontal="center" vertical="center"/>
      <protection/>
    </xf>
    <xf numFmtId="4" fontId="23" fillId="0" borderId="15" xfId="91" applyNumberFormat="1" applyFont="1" applyFill="1" applyBorder="1" applyAlignment="1">
      <alignment horizontal="right" vertical="center"/>
      <protection/>
    </xf>
    <xf numFmtId="4" fontId="24" fillId="0" borderId="15" xfId="91" applyNumberFormat="1" applyFont="1" applyFill="1" applyBorder="1" applyAlignment="1">
      <alignment horizontal="right" vertical="center"/>
      <protection/>
    </xf>
    <xf numFmtId="4" fontId="25" fillId="0" borderId="15" xfId="91" applyNumberFormat="1" applyFont="1" applyFill="1" applyBorder="1" applyAlignment="1">
      <alignment horizontal="right" vertical="center"/>
      <protection/>
    </xf>
    <xf numFmtId="4" fontId="28" fillId="0" borderId="15" xfId="91" applyNumberFormat="1" applyFont="1" applyFill="1" applyBorder="1" applyAlignment="1" applyProtection="1">
      <alignment horizontal="right" vertical="center"/>
      <protection/>
    </xf>
    <xf numFmtId="4" fontId="22" fillId="0" borderId="15" xfId="91" applyNumberFormat="1" applyFont="1" applyFill="1" applyBorder="1" applyAlignment="1">
      <alignment horizontal="right" vertical="center"/>
      <protection/>
    </xf>
    <xf numFmtId="4" fontId="28" fillId="0" borderId="15" xfId="91" applyNumberFormat="1" applyFont="1" applyFill="1" applyBorder="1" applyAlignment="1">
      <alignment horizontal="right" vertical="center"/>
      <protection/>
    </xf>
    <xf numFmtId="4" fontId="11" fillId="0" borderId="15" xfId="93" applyNumberFormat="1" applyFont="1" applyFill="1" applyBorder="1" applyAlignment="1">
      <alignment horizontal="right" vertical="center"/>
      <protection/>
    </xf>
    <xf numFmtId="4" fontId="17" fillId="0" borderId="15" xfId="93" applyNumberFormat="1" applyFont="1" applyFill="1" applyBorder="1" applyAlignment="1">
      <alignment horizontal="right" vertical="center"/>
      <protection/>
    </xf>
    <xf numFmtId="4" fontId="14" fillId="0" borderId="15" xfId="91" applyNumberFormat="1" applyFont="1" applyFill="1" applyBorder="1" applyAlignment="1" applyProtection="1">
      <alignment horizontal="right" vertical="center"/>
      <protection/>
    </xf>
    <xf numFmtId="0" fontId="11" fillId="0" borderId="15" xfId="91" applyNumberFormat="1" applyFont="1" applyFill="1" applyBorder="1" applyAlignment="1" applyProtection="1">
      <alignment horizontal="left" vertical="center" wrapText="1"/>
      <protection/>
    </xf>
    <xf numFmtId="4" fontId="11" fillId="0" borderId="15" xfId="93" applyNumberFormat="1" applyFont="1" applyFill="1" applyBorder="1" applyAlignment="1">
      <alignment horizontal="right" vertical="center" wrapText="1"/>
      <protection/>
    </xf>
    <xf numFmtId="49" fontId="11" fillId="0" borderId="16" xfId="91" applyNumberFormat="1" applyFont="1" applyFill="1" applyBorder="1" applyAlignment="1" applyProtection="1">
      <alignment horizontal="left" vertical="center" wrapText="1"/>
      <protection/>
    </xf>
    <xf numFmtId="0" fontId="17" fillId="0" borderId="16" xfId="91" applyFont="1" applyFill="1" applyBorder="1" applyAlignment="1" applyProtection="1">
      <alignment horizontal="center" vertical="center" wrapText="1"/>
      <protection/>
    </xf>
    <xf numFmtId="4" fontId="17" fillId="0" borderId="16" xfId="91" applyNumberFormat="1" applyFont="1" applyFill="1" applyBorder="1" applyAlignment="1">
      <alignment horizontal="right" vertical="center"/>
      <protection/>
    </xf>
    <xf numFmtId="49" fontId="11" fillId="0" borderId="21" xfId="91" applyNumberFormat="1" applyFont="1" applyFill="1" applyBorder="1" applyAlignment="1" applyProtection="1">
      <alignment horizontal="center" vertical="center" wrapText="1"/>
      <protection/>
    </xf>
    <xf numFmtId="49" fontId="11" fillId="0" borderId="21" xfId="91" applyNumberFormat="1" applyFont="1" applyFill="1" applyBorder="1" applyAlignment="1" applyProtection="1">
      <alignment horizontal="left" vertical="center" wrapText="1"/>
      <protection/>
    </xf>
    <xf numFmtId="4" fontId="11" fillId="0" borderId="21" xfId="91" applyNumberFormat="1" applyFont="1" applyFill="1" applyBorder="1" applyAlignment="1">
      <alignment horizontal="right" vertical="center"/>
      <protection/>
    </xf>
    <xf numFmtId="4" fontId="17" fillId="0" borderId="21" xfId="91" applyNumberFormat="1" applyFont="1" applyFill="1" applyBorder="1" applyAlignment="1">
      <alignment horizontal="right" vertical="center"/>
      <protection/>
    </xf>
    <xf numFmtId="0" fontId="17" fillId="0" borderId="21" xfId="91" applyFont="1" applyFill="1" applyBorder="1" applyAlignment="1" applyProtection="1">
      <alignment horizontal="center" vertical="center" wrapText="1"/>
      <protection/>
    </xf>
    <xf numFmtId="0" fontId="17" fillId="0" borderId="21" xfId="91" applyFont="1" applyFill="1" applyBorder="1" applyAlignment="1" applyProtection="1">
      <alignment horizontal="center" vertical="top" wrapText="1"/>
      <protection/>
    </xf>
    <xf numFmtId="0" fontId="0" fillId="0" borderId="0" xfId="91" applyFont="1" applyFill="1" applyAlignment="1" applyProtection="1">
      <alignment horizontal="right" vertical="center"/>
      <protection locked="0"/>
    </xf>
    <xf numFmtId="4" fontId="20" fillId="0" borderId="16" xfId="91" applyNumberFormat="1" applyFont="1" applyFill="1" applyBorder="1" applyAlignment="1">
      <alignment horizontal="right" vertical="center"/>
      <protection/>
    </xf>
    <xf numFmtId="0" fontId="27" fillId="0" borderId="0" xfId="91" applyFont="1" applyFill="1" applyAlignment="1" applyProtection="1">
      <alignment horizontal="left" vertical="center"/>
      <protection/>
    </xf>
    <xf numFmtId="0" fontId="0" fillId="0" borderId="0" xfId="91" applyFont="1" applyFill="1" applyAlignment="1" applyProtection="1">
      <alignment horizontal="left" vertical="center"/>
      <protection/>
    </xf>
    <xf numFmtId="0" fontId="27" fillId="0" borderId="0" xfId="92" applyFont="1" applyFill="1" applyBorder="1" applyAlignment="1">
      <alignment horizontal="left" wrapText="1"/>
      <protection/>
    </xf>
    <xf numFmtId="0" fontId="27" fillId="0" borderId="0" xfId="92" applyFont="1" applyFill="1" applyBorder="1" applyAlignment="1">
      <alignment horizontal="left"/>
      <protection/>
    </xf>
    <xf numFmtId="0" fontId="12" fillId="0" borderId="0" xfId="93" applyNumberFormat="1" applyFont="1" applyFill="1" applyBorder="1" applyAlignment="1" applyProtection="1">
      <alignment horizontal="left" vertical="center" wrapText="1"/>
      <protection/>
    </xf>
    <xf numFmtId="0" fontId="14" fillId="0" borderId="15" xfId="91" applyFont="1" applyFill="1" applyBorder="1" applyAlignment="1" applyProtection="1">
      <alignment horizontal="left" vertical="center" wrapText="1"/>
      <protection/>
    </xf>
    <xf numFmtId="0" fontId="13" fillId="0" borderId="0" xfId="93" applyNumberFormat="1" applyFont="1" applyFill="1" applyBorder="1" applyAlignment="1" applyProtection="1">
      <alignment horizontal="center" wrapText="1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l_meresha_07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ід" xfId="52"/>
    <cellStyle name="Ввод " xfId="53"/>
    <cellStyle name="Вывод" xfId="54"/>
    <cellStyle name="Вычисление" xfId="55"/>
    <cellStyle name="Currency" xfId="56"/>
    <cellStyle name="Currency [0]" xfId="57"/>
    <cellStyle name="Добре" xfId="58"/>
    <cellStyle name="Заголовок 1" xfId="59"/>
    <cellStyle name="Заголовок 2" xfId="60"/>
    <cellStyle name="Заголовок 3" xfId="61"/>
    <cellStyle name="Заголовок 4" xfId="62"/>
    <cellStyle name="Звичайний 10" xfId="63"/>
    <cellStyle name="Звичайний 11" xfId="64"/>
    <cellStyle name="Звичайний 12" xfId="65"/>
    <cellStyle name="Звичайний 13" xfId="66"/>
    <cellStyle name="Звичайний 14" xfId="67"/>
    <cellStyle name="Звичайний 15" xfId="68"/>
    <cellStyle name="Звичайний 16" xfId="69"/>
    <cellStyle name="Звичайний 17" xfId="70"/>
    <cellStyle name="Звичайний 18" xfId="71"/>
    <cellStyle name="Звичайний 19" xfId="72"/>
    <cellStyle name="Звичайний 2" xfId="73"/>
    <cellStyle name="Звичайний 20" xfId="74"/>
    <cellStyle name="Звичайний 3" xfId="75"/>
    <cellStyle name="Звичайний 4" xfId="76"/>
    <cellStyle name="Звичайний 5" xfId="77"/>
    <cellStyle name="Звичайний 6" xfId="78"/>
    <cellStyle name="Звичайний 7" xfId="79"/>
    <cellStyle name="Звичайний 8" xfId="80"/>
    <cellStyle name="Звичайний 9" xfId="81"/>
    <cellStyle name="Звичайний_Додаток _ 3 зм_ни 4575" xfId="82"/>
    <cellStyle name="Зв'язана клітинка" xfId="83"/>
    <cellStyle name="Итог" xfId="84"/>
    <cellStyle name="Контрольна клітинка" xfId="85"/>
    <cellStyle name="Контрольная ячейка" xfId="86"/>
    <cellStyle name="Назва" xfId="87"/>
    <cellStyle name="Название" xfId="88"/>
    <cellStyle name="Нейтральный" xfId="89"/>
    <cellStyle name="Обычный 2" xfId="90"/>
    <cellStyle name="Обычный_Дод 7 РП 30.01.12" xfId="91"/>
    <cellStyle name="Обычный_Додаток 6 джерела.." xfId="92"/>
    <cellStyle name="Обычный_Додаток7 програми" xfId="93"/>
    <cellStyle name="Плохой" xfId="94"/>
    <cellStyle name="Пояснение" xfId="95"/>
    <cellStyle name="Примечание" xfId="96"/>
    <cellStyle name="Примечание 2" xfId="97"/>
    <cellStyle name="Percent" xfId="98"/>
    <cellStyle name="Связанная ячейка" xfId="99"/>
    <cellStyle name="Стиль 1" xfId="100"/>
    <cellStyle name="Текст попередження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K260"/>
  <sheetViews>
    <sheetView showZeros="0" tabSelected="1" view="pageBreakPreview" zoomScaleSheetLayoutView="100" zoomScalePageLayoutView="0" workbookViewId="0" topLeftCell="B1">
      <selection activeCell="F3" sqref="F3:G3"/>
    </sheetView>
  </sheetViews>
  <sheetFormatPr defaultColWidth="12.83203125" defaultRowHeight="12.75"/>
  <cols>
    <col min="1" max="2" width="15.83203125" style="34" customWidth="1"/>
    <col min="3" max="3" width="69.33203125" style="35" customWidth="1"/>
    <col min="4" max="4" width="68.5" style="33" customWidth="1"/>
    <col min="5" max="5" width="23.33203125" style="33" customWidth="1"/>
    <col min="6" max="6" width="24.83203125" style="33" customWidth="1"/>
    <col min="7" max="7" width="26.16015625" style="33" customWidth="1"/>
    <col min="8" max="19" width="20.16015625" style="33" customWidth="1"/>
    <col min="20" max="47" width="9.83203125" style="33" customWidth="1"/>
    <col min="48" max="65" width="67.66015625" style="33" customWidth="1"/>
    <col min="66" max="255" width="9.83203125" style="33" customWidth="1"/>
    <col min="256" max="16384" width="12.83203125" style="1" customWidth="1"/>
  </cols>
  <sheetData>
    <row r="1" spans="1:7" ht="16.5" customHeight="1">
      <c r="A1" s="32"/>
      <c r="B1" s="32"/>
      <c r="C1" s="32"/>
      <c r="D1" s="32"/>
      <c r="E1" s="2"/>
      <c r="F1" s="85" t="s">
        <v>0</v>
      </c>
      <c r="G1" s="85"/>
    </row>
    <row r="2" spans="1:7" ht="16.5" customHeight="1">
      <c r="A2" s="32"/>
      <c r="B2" s="32"/>
      <c r="C2" s="32"/>
      <c r="D2" s="32"/>
      <c r="E2" s="3"/>
      <c r="F2" s="85" t="s">
        <v>1</v>
      </c>
      <c r="G2" s="85"/>
    </row>
    <row r="3" spans="1:7" ht="16.5" customHeight="1">
      <c r="A3" s="32"/>
      <c r="B3" s="32"/>
      <c r="C3" s="32"/>
      <c r="D3" s="32"/>
      <c r="E3" s="3"/>
      <c r="F3" s="85" t="s">
        <v>264</v>
      </c>
      <c r="G3" s="85"/>
    </row>
    <row r="4" spans="1:7" ht="24.75" customHeight="1">
      <c r="A4" s="87" t="s">
        <v>251</v>
      </c>
      <c r="B4" s="87"/>
      <c r="C4" s="87"/>
      <c r="D4" s="87"/>
      <c r="E4" s="87"/>
      <c r="F4" s="87"/>
      <c r="G4" s="87"/>
    </row>
    <row r="5" spans="1:7" ht="22.5" customHeight="1">
      <c r="A5" s="87"/>
      <c r="B5" s="87"/>
      <c r="C5" s="87"/>
      <c r="D5" s="87"/>
      <c r="E5" s="87"/>
      <c r="F5" s="87"/>
      <c r="G5" s="87"/>
    </row>
    <row r="6" spans="1:7" ht="25.5" customHeight="1">
      <c r="A6" s="4"/>
      <c r="B6" s="4"/>
      <c r="C6" s="4"/>
      <c r="D6" s="4"/>
      <c r="E6" s="4"/>
      <c r="F6" s="4"/>
      <c r="G6" s="5" t="s">
        <v>2</v>
      </c>
    </row>
    <row r="7" spans="1:7" ht="93" customHeight="1">
      <c r="A7" s="6" t="s">
        <v>3</v>
      </c>
      <c r="B7" s="6" t="s">
        <v>4</v>
      </c>
      <c r="C7" s="6" t="s">
        <v>5</v>
      </c>
      <c r="D7" s="7" t="s">
        <v>6</v>
      </c>
      <c r="E7" s="7" t="s">
        <v>7</v>
      </c>
      <c r="F7" s="7" t="s">
        <v>8</v>
      </c>
      <c r="G7" s="7" t="s">
        <v>9</v>
      </c>
    </row>
    <row r="8" spans="1:8" s="12" customFormat="1" ht="43.5" customHeight="1">
      <c r="A8" s="8"/>
      <c r="B8" s="8"/>
      <c r="C8" s="9"/>
      <c r="D8" s="10" t="s">
        <v>252</v>
      </c>
      <c r="E8" s="51">
        <f>E10</f>
        <v>53169595.63</v>
      </c>
      <c r="F8" s="51">
        <f>F10</f>
        <v>18563832</v>
      </c>
      <c r="G8" s="51">
        <f>G10</f>
        <v>71733427.63</v>
      </c>
      <c r="H8" s="11"/>
    </row>
    <row r="9" spans="1:7" ht="20.25" customHeight="1">
      <c r="A9" s="6"/>
      <c r="B9" s="6"/>
      <c r="C9" s="6"/>
      <c r="D9" s="14" t="s">
        <v>10</v>
      </c>
      <c r="E9" s="49"/>
      <c r="F9" s="49"/>
      <c r="G9" s="49"/>
    </row>
    <row r="10" spans="1:7" ht="20.25" customHeight="1">
      <c r="A10" s="45" t="s">
        <v>173</v>
      </c>
      <c r="B10" s="15"/>
      <c r="C10" s="16" t="s">
        <v>11</v>
      </c>
      <c r="D10" s="14"/>
      <c r="E10" s="49">
        <f>E11+E12+E15+E13+E14</f>
        <v>53169595.63</v>
      </c>
      <c r="F10" s="49">
        <f>F11+F12+F15+F13+F14</f>
        <v>18563832</v>
      </c>
      <c r="G10" s="49">
        <f>G11+G12+G15+G13+G14</f>
        <v>71733427.63</v>
      </c>
    </row>
    <row r="11" spans="1:7" ht="89.25" customHeight="1">
      <c r="A11" s="46" t="s">
        <v>33</v>
      </c>
      <c r="B11" s="8" t="s">
        <v>34</v>
      </c>
      <c r="C11" s="68" t="s">
        <v>220</v>
      </c>
      <c r="D11" s="14"/>
      <c r="E11" s="50">
        <v>0</v>
      </c>
      <c r="F11" s="69">
        <v>1400000</v>
      </c>
      <c r="G11" s="49">
        <f>SUM(E11,F11)</f>
        <v>1400000</v>
      </c>
    </row>
    <row r="12" spans="1:7" ht="87.75" customHeight="1">
      <c r="A12" s="46" t="s">
        <v>33</v>
      </c>
      <c r="B12" s="8" t="s">
        <v>34</v>
      </c>
      <c r="C12" s="68" t="s">
        <v>225</v>
      </c>
      <c r="D12" s="14"/>
      <c r="E12" s="50"/>
      <c r="F12" s="69">
        <v>3000000</v>
      </c>
      <c r="G12" s="49">
        <f>SUM(E12,F12)</f>
        <v>3000000</v>
      </c>
    </row>
    <row r="13" spans="1:7" ht="45.75" customHeight="1">
      <c r="A13" s="46" t="s">
        <v>33</v>
      </c>
      <c r="B13" s="8" t="s">
        <v>34</v>
      </c>
      <c r="C13" s="68" t="s">
        <v>226</v>
      </c>
      <c r="D13" s="14"/>
      <c r="E13" s="50">
        <v>49917997</v>
      </c>
      <c r="F13" s="69">
        <v>10082003</v>
      </c>
      <c r="G13" s="49">
        <f>E13+F13</f>
        <v>60000000</v>
      </c>
    </row>
    <row r="14" spans="1:7" ht="45.75" customHeight="1">
      <c r="A14" s="46" t="s">
        <v>33</v>
      </c>
      <c r="B14" s="8" t="s">
        <v>34</v>
      </c>
      <c r="C14" s="68" t="s">
        <v>237</v>
      </c>
      <c r="D14" s="14"/>
      <c r="E14" s="50">
        <v>918171</v>
      </c>
      <c r="F14" s="69">
        <v>4081829</v>
      </c>
      <c r="G14" s="49">
        <f>E14+F14</f>
        <v>5000000</v>
      </c>
    </row>
    <row r="15" spans="1:7" ht="20.25" customHeight="1">
      <c r="A15" s="46" t="s">
        <v>174</v>
      </c>
      <c r="B15" s="8" t="s">
        <v>175</v>
      </c>
      <c r="C15" s="9" t="s">
        <v>50</v>
      </c>
      <c r="D15" s="14"/>
      <c r="E15" s="50">
        <v>2333427.63</v>
      </c>
      <c r="F15" s="49">
        <v>0</v>
      </c>
      <c r="G15" s="49">
        <f>SUM(E15,F15)</f>
        <v>2333427.63</v>
      </c>
    </row>
    <row r="16" spans="1:8" s="12" customFormat="1" ht="43.5" customHeight="1">
      <c r="A16" s="8"/>
      <c r="B16" s="8"/>
      <c r="C16" s="9"/>
      <c r="D16" s="10" t="s">
        <v>13</v>
      </c>
      <c r="E16" s="51">
        <f>SUM(E18)</f>
        <v>301857450</v>
      </c>
      <c r="F16" s="52">
        <f>SUM(F18)</f>
        <v>0</v>
      </c>
      <c r="G16" s="51">
        <f>SUM(G18)</f>
        <v>301857450</v>
      </c>
      <c r="H16" s="11"/>
    </row>
    <row r="17" spans="1:8" s="12" customFormat="1" ht="15">
      <c r="A17" s="13"/>
      <c r="B17" s="13"/>
      <c r="C17" s="13"/>
      <c r="D17" s="14" t="s">
        <v>10</v>
      </c>
      <c r="E17" s="53"/>
      <c r="F17" s="54"/>
      <c r="G17" s="55"/>
      <c r="H17" s="11"/>
    </row>
    <row r="18" spans="1:8" s="12" customFormat="1" ht="28.5">
      <c r="A18" s="15" t="s">
        <v>14</v>
      </c>
      <c r="B18" s="15"/>
      <c r="C18" s="16" t="s">
        <v>15</v>
      </c>
      <c r="D18" s="14"/>
      <c r="E18" s="56">
        <f>SUM(E19,E22,E23,E26)</f>
        <v>301857450</v>
      </c>
      <c r="F18" s="52">
        <f>SUM(F19,F22,F23,F26)</f>
        <v>0</v>
      </c>
      <c r="G18" s="51">
        <f>SUM(G19,G22,G23,G26)</f>
        <v>301857450</v>
      </c>
      <c r="H18" s="11"/>
    </row>
    <row r="19" spans="1:8" s="12" customFormat="1" ht="21" customHeight="1">
      <c r="A19" s="8" t="s">
        <v>16</v>
      </c>
      <c r="B19" s="8" t="s">
        <v>17</v>
      </c>
      <c r="C19" s="9" t="s">
        <v>128</v>
      </c>
      <c r="D19" s="14"/>
      <c r="E19" s="50">
        <v>204575865</v>
      </c>
      <c r="F19" s="57">
        <v>0</v>
      </c>
      <c r="G19" s="51">
        <f>SUM(E19,F19)</f>
        <v>204575865</v>
      </c>
      <c r="H19" s="11"/>
    </row>
    <row r="20" spans="1:9" s="12" customFormat="1" ht="19.5" customHeight="1">
      <c r="A20" s="8"/>
      <c r="B20" s="8"/>
      <c r="C20" s="47" t="s">
        <v>10</v>
      </c>
      <c r="D20" s="9"/>
      <c r="E20" s="58"/>
      <c r="F20" s="50"/>
      <c r="G20" s="57"/>
      <c r="H20" s="44"/>
      <c r="I20" s="11"/>
    </row>
    <row r="21" spans="1:8" s="21" customFormat="1" ht="21.75" customHeight="1">
      <c r="A21" s="17"/>
      <c r="B21" s="17"/>
      <c r="C21" s="18" t="s">
        <v>18</v>
      </c>
      <c r="D21" s="19"/>
      <c r="E21" s="59">
        <v>48922200</v>
      </c>
      <c r="F21" s="60">
        <v>0</v>
      </c>
      <c r="G21" s="61">
        <f>SUM(E21,F21)</f>
        <v>48922200</v>
      </c>
      <c r="H21" s="20"/>
    </row>
    <row r="22" spans="1:8" s="12" customFormat="1" ht="15">
      <c r="A22" s="8" t="s">
        <v>19</v>
      </c>
      <c r="B22" s="8" t="s">
        <v>17</v>
      </c>
      <c r="C22" s="9" t="s">
        <v>157</v>
      </c>
      <c r="D22" s="14"/>
      <c r="E22" s="50">
        <v>771005</v>
      </c>
      <c r="F22" s="57">
        <v>0</v>
      </c>
      <c r="G22" s="51">
        <f>SUM(E22,F22)</f>
        <v>771005</v>
      </c>
      <c r="H22" s="11"/>
    </row>
    <row r="23" spans="1:8" s="12" customFormat="1" ht="30">
      <c r="A23" s="8" t="s">
        <v>20</v>
      </c>
      <c r="B23" s="8" t="s">
        <v>17</v>
      </c>
      <c r="C23" s="9" t="s">
        <v>129</v>
      </c>
      <c r="D23" s="14"/>
      <c r="E23" s="50">
        <v>88718100</v>
      </c>
      <c r="F23" s="57">
        <v>0</v>
      </c>
      <c r="G23" s="51">
        <f>SUM(E23,F23)</f>
        <v>88718100</v>
      </c>
      <c r="H23" s="11"/>
    </row>
    <row r="24" spans="1:8" s="12" customFormat="1" ht="15">
      <c r="A24" s="8"/>
      <c r="B24" s="8"/>
      <c r="C24" s="18" t="s">
        <v>10</v>
      </c>
      <c r="D24" s="14"/>
      <c r="E24" s="50"/>
      <c r="F24" s="57"/>
      <c r="G24" s="51"/>
      <c r="H24" s="11"/>
    </row>
    <row r="25" spans="1:8" s="21" customFormat="1" ht="15">
      <c r="A25" s="17"/>
      <c r="B25" s="17"/>
      <c r="C25" s="18" t="s">
        <v>18</v>
      </c>
      <c r="D25" s="19"/>
      <c r="E25" s="59">
        <v>63562200</v>
      </c>
      <c r="F25" s="60">
        <v>0</v>
      </c>
      <c r="G25" s="61">
        <f>SUM(E25,F25)</f>
        <v>63562200</v>
      </c>
      <c r="H25" s="20"/>
    </row>
    <row r="26" spans="1:8" s="12" customFormat="1" ht="15">
      <c r="A26" s="8" t="s">
        <v>21</v>
      </c>
      <c r="B26" s="8" t="s">
        <v>17</v>
      </c>
      <c r="C26" s="9" t="s">
        <v>158</v>
      </c>
      <c r="D26" s="38"/>
      <c r="E26" s="50">
        <v>7792480</v>
      </c>
      <c r="F26" s="57">
        <v>0</v>
      </c>
      <c r="G26" s="51">
        <f>SUM(E26,F26)</f>
        <v>7792480</v>
      </c>
      <c r="H26" s="11"/>
    </row>
    <row r="27" spans="1:8" s="12" customFormat="1" ht="44.25" customHeight="1">
      <c r="A27" s="15"/>
      <c r="B27" s="15"/>
      <c r="C27" s="16"/>
      <c r="D27" s="10" t="s">
        <v>196</v>
      </c>
      <c r="E27" s="51">
        <f>E29</f>
        <v>46130273</v>
      </c>
      <c r="F27" s="51">
        <f>F29</f>
        <v>105324195</v>
      </c>
      <c r="G27" s="51">
        <f>G29</f>
        <v>151454468</v>
      </c>
      <c r="H27" s="11"/>
    </row>
    <row r="28" spans="1:8" s="12" customFormat="1" ht="15">
      <c r="A28" s="13"/>
      <c r="B28" s="13"/>
      <c r="C28" s="13"/>
      <c r="D28" s="14" t="s">
        <v>10</v>
      </c>
      <c r="E28" s="53"/>
      <c r="F28" s="54"/>
      <c r="G28" s="55"/>
      <c r="H28" s="11"/>
    </row>
    <row r="29" spans="1:8" s="12" customFormat="1" ht="28.5">
      <c r="A29" s="15" t="s">
        <v>22</v>
      </c>
      <c r="B29" s="15"/>
      <c r="C29" s="16" t="s">
        <v>23</v>
      </c>
      <c r="D29" s="10"/>
      <c r="E29" s="51">
        <f>E31+E30+E34+E35</f>
        <v>46130273</v>
      </c>
      <c r="F29" s="51">
        <f>F31+F30+F34+F35</f>
        <v>105324195</v>
      </c>
      <c r="G29" s="51">
        <f>G31+G30+G34+G35</f>
        <v>151454468</v>
      </c>
      <c r="H29" s="11"/>
    </row>
    <row r="30" spans="1:8" s="12" customFormat="1" ht="15">
      <c r="A30" s="8" t="s">
        <v>24</v>
      </c>
      <c r="B30" s="8" t="s">
        <v>25</v>
      </c>
      <c r="C30" s="9" t="s">
        <v>159</v>
      </c>
      <c r="D30" s="10"/>
      <c r="E30" s="50">
        <v>3068800</v>
      </c>
      <c r="F30" s="51">
        <v>0</v>
      </c>
      <c r="G30" s="51">
        <f aca="true" t="shared" si="0" ref="G30:G41">SUM(E30,F30)</f>
        <v>3068800</v>
      </c>
      <c r="H30" s="11"/>
    </row>
    <row r="31" spans="1:8" s="12" customFormat="1" ht="15">
      <c r="A31" s="8" t="s">
        <v>26</v>
      </c>
      <c r="B31" s="8" t="s">
        <v>27</v>
      </c>
      <c r="C31" s="9" t="s">
        <v>28</v>
      </c>
      <c r="D31" s="13"/>
      <c r="E31" s="50">
        <v>37202400</v>
      </c>
      <c r="F31" s="50">
        <v>102399771</v>
      </c>
      <c r="G31" s="51">
        <f t="shared" si="0"/>
        <v>139602171</v>
      </c>
      <c r="H31" s="11"/>
    </row>
    <row r="32" spans="1:8" s="12" customFormat="1" ht="15">
      <c r="A32" s="8"/>
      <c r="B32" s="8"/>
      <c r="C32" s="18" t="s">
        <v>10</v>
      </c>
      <c r="D32" s="13"/>
      <c r="E32" s="50"/>
      <c r="F32" s="50"/>
      <c r="G32" s="51"/>
      <c r="H32" s="11"/>
    </row>
    <row r="33" spans="1:8" s="21" customFormat="1" ht="15">
      <c r="A33" s="17"/>
      <c r="B33" s="17"/>
      <c r="C33" s="18" t="s">
        <v>18</v>
      </c>
      <c r="D33" s="19"/>
      <c r="E33" s="59">
        <v>37202400</v>
      </c>
      <c r="F33" s="59">
        <v>60266000</v>
      </c>
      <c r="G33" s="61">
        <f>E33+F33</f>
        <v>97468400</v>
      </c>
      <c r="H33" s="20"/>
    </row>
    <row r="34" spans="1:8" s="12" customFormat="1" ht="45">
      <c r="A34" s="40" t="s">
        <v>228</v>
      </c>
      <c r="B34" s="40" t="s">
        <v>34</v>
      </c>
      <c r="C34" s="41" t="s">
        <v>229</v>
      </c>
      <c r="D34" s="13"/>
      <c r="E34" s="50">
        <v>5859073</v>
      </c>
      <c r="F34" s="50">
        <v>0</v>
      </c>
      <c r="G34" s="51">
        <f t="shared" si="0"/>
        <v>5859073</v>
      </c>
      <c r="H34" s="11"/>
    </row>
    <row r="35" spans="1:8" s="12" customFormat="1" ht="30">
      <c r="A35" s="8" t="s">
        <v>33</v>
      </c>
      <c r="B35" s="8" t="s">
        <v>34</v>
      </c>
      <c r="C35" s="9" t="s">
        <v>230</v>
      </c>
      <c r="D35" s="14"/>
      <c r="E35" s="50">
        <v>0</v>
      </c>
      <c r="F35" s="50">
        <v>2924424</v>
      </c>
      <c r="G35" s="51">
        <f t="shared" si="0"/>
        <v>2924424</v>
      </c>
      <c r="H35" s="11"/>
    </row>
    <row r="36" spans="1:8" s="12" customFormat="1" ht="45.75" customHeight="1">
      <c r="A36" s="8"/>
      <c r="B36" s="8"/>
      <c r="C36" s="9"/>
      <c r="D36" s="10" t="s">
        <v>253</v>
      </c>
      <c r="E36" s="51">
        <f>SUM(E38,E42)+E40</f>
        <v>2656440</v>
      </c>
      <c r="F36" s="51">
        <f>SUM(F38,F42)+F40</f>
        <v>0</v>
      </c>
      <c r="G36" s="51">
        <f t="shared" si="0"/>
        <v>2656440</v>
      </c>
      <c r="H36" s="11"/>
    </row>
    <row r="37" spans="1:8" s="12" customFormat="1" ht="15">
      <c r="A37" s="13"/>
      <c r="B37" s="13"/>
      <c r="C37" s="13"/>
      <c r="D37" s="14" t="s">
        <v>10</v>
      </c>
      <c r="E37" s="53"/>
      <c r="F37" s="62"/>
      <c r="G37" s="61">
        <f t="shared" si="0"/>
        <v>0</v>
      </c>
      <c r="H37" s="11"/>
    </row>
    <row r="38" spans="1:8" s="12" customFormat="1" ht="30.75" customHeight="1">
      <c r="A38" s="15" t="s">
        <v>22</v>
      </c>
      <c r="B38" s="15"/>
      <c r="C38" s="16" t="s">
        <v>23</v>
      </c>
      <c r="D38" s="14"/>
      <c r="E38" s="51">
        <f>SUM(E39)</f>
        <v>2175340</v>
      </c>
      <c r="F38" s="63">
        <f>SUM(F39)</f>
        <v>0</v>
      </c>
      <c r="G38" s="51">
        <f t="shared" si="0"/>
        <v>2175340</v>
      </c>
      <c r="H38" s="11"/>
    </row>
    <row r="39" spans="1:8" s="12" customFormat="1" ht="15">
      <c r="A39" s="8" t="s">
        <v>26</v>
      </c>
      <c r="B39" s="8" t="s">
        <v>27</v>
      </c>
      <c r="C39" s="9" t="s">
        <v>28</v>
      </c>
      <c r="D39" s="14"/>
      <c r="E39" s="50">
        <v>2175340</v>
      </c>
      <c r="F39" s="64">
        <v>0</v>
      </c>
      <c r="G39" s="51">
        <f t="shared" si="0"/>
        <v>2175340</v>
      </c>
      <c r="H39" s="11"/>
    </row>
    <row r="40" spans="1:8" s="12" customFormat="1" ht="28.5">
      <c r="A40" s="15" t="s">
        <v>51</v>
      </c>
      <c r="B40" s="15"/>
      <c r="C40" s="16" t="s">
        <v>52</v>
      </c>
      <c r="D40" s="14"/>
      <c r="E40" s="51">
        <f>E41</f>
        <v>21700</v>
      </c>
      <c r="F40" s="50">
        <f>F41</f>
        <v>0</v>
      </c>
      <c r="G40" s="51">
        <f t="shared" si="0"/>
        <v>21700</v>
      </c>
      <c r="H40" s="11"/>
    </row>
    <row r="41" spans="1:8" s="12" customFormat="1" ht="30">
      <c r="A41" s="8" t="s">
        <v>37</v>
      </c>
      <c r="B41" s="8" t="s">
        <v>38</v>
      </c>
      <c r="C41" s="9" t="s">
        <v>39</v>
      </c>
      <c r="D41" s="14"/>
      <c r="E41" s="50">
        <v>21700</v>
      </c>
      <c r="F41" s="50">
        <v>0</v>
      </c>
      <c r="G41" s="51">
        <f t="shared" si="0"/>
        <v>21700</v>
      </c>
      <c r="H41" s="11"/>
    </row>
    <row r="42" spans="1:8" s="12" customFormat="1" ht="33" customHeight="1">
      <c r="A42" s="15" t="s">
        <v>36</v>
      </c>
      <c r="B42" s="15"/>
      <c r="C42" s="16" t="s">
        <v>138</v>
      </c>
      <c r="D42" s="14"/>
      <c r="E42" s="51">
        <f>E43</f>
        <v>459400</v>
      </c>
      <c r="F42" s="51">
        <f>F43</f>
        <v>0</v>
      </c>
      <c r="G42" s="51">
        <f>G43</f>
        <v>459400</v>
      </c>
      <c r="H42" s="11"/>
    </row>
    <row r="43" spans="1:8" s="12" customFormat="1" ht="27.75" customHeight="1">
      <c r="A43" s="8" t="s">
        <v>40</v>
      </c>
      <c r="B43" s="8" t="s">
        <v>38</v>
      </c>
      <c r="C43" s="9" t="s">
        <v>140</v>
      </c>
      <c r="D43" s="14"/>
      <c r="E43" s="50">
        <v>459400</v>
      </c>
      <c r="F43" s="57"/>
      <c r="G43" s="51">
        <f>SUM(E43,F43)</f>
        <v>459400</v>
      </c>
      <c r="H43" s="11"/>
    </row>
    <row r="44" spans="1:8" s="12" customFormat="1" ht="43.5" hidden="1">
      <c r="A44" s="8"/>
      <c r="B44" s="8"/>
      <c r="C44" s="9"/>
      <c r="D44" s="10" t="s">
        <v>155</v>
      </c>
      <c r="E44" s="51">
        <f>SUM(E46)</f>
        <v>0</v>
      </c>
      <c r="F44" s="51">
        <f>SUM(F46)</f>
        <v>0</v>
      </c>
      <c r="G44" s="51">
        <f>SUM(G46)</f>
        <v>0</v>
      </c>
      <c r="H44" s="11"/>
    </row>
    <row r="45" spans="1:8" s="12" customFormat="1" ht="15" hidden="1">
      <c r="A45" s="8"/>
      <c r="B45" s="8"/>
      <c r="C45" s="9"/>
      <c r="D45" s="14" t="s">
        <v>10</v>
      </c>
      <c r="E45" s="53"/>
      <c r="F45" s="53"/>
      <c r="G45" s="55"/>
      <c r="H45" s="11"/>
    </row>
    <row r="46" spans="1:8" s="12" customFormat="1" ht="33.75" customHeight="1" hidden="1">
      <c r="A46" s="15" t="s">
        <v>51</v>
      </c>
      <c r="B46" s="15"/>
      <c r="C46" s="16" t="s">
        <v>52</v>
      </c>
      <c r="D46" s="14"/>
      <c r="E46" s="51">
        <f>E47+E48</f>
        <v>0</v>
      </c>
      <c r="F46" s="51">
        <f>F47+F48</f>
        <v>0</v>
      </c>
      <c r="G46" s="51">
        <f>G47+G48</f>
        <v>0</v>
      </c>
      <c r="H46" s="11"/>
    </row>
    <row r="47" spans="1:8" s="12" customFormat="1" ht="29.25" customHeight="1" hidden="1">
      <c r="A47" s="8" t="s">
        <v>41</v>
      </c>
      <c r="B47" s="8" t="s">
        <v>38</v>
      </c>
      <c r="C47" s="9" t="s">
        <v>141</v>
      </c>
      <c r="D47" s="14"/>
      <c r="E47" s="50">
        <v>0</v>
      </c>
      <c r="F47" s="50">
        <v>0</v>
      </c>
      <c r="G47" s="51">
        <f>SUM(E47,F47)</f>
        <v>0</v>
      </c>
      <c r="H47" s="11"/>
    </row>
    <row r="48" spans="1:8" s="12" customFormat="1" ht="30" customHeight="1" hidden="1">
      <c r="A48" s="8" t="s">
        <v>42</v>
      </c>
      <c r="B48" s="8" t="s">
        <v>38</v>
      </c>
      <c r="C48" s="9" t="s">
        <v>139</v>
      </c>
      <c r="D48" s="14"/>
      <c r="E48" s="50">
        <v>0</v>
      </c>
      <c r="F48" s="50">
        <v>0</v>
      </c>
      <c r="G48" s="51">
        <f>SUM(E48,F48)</f>
        <v>0</v>
      </c>
      <c r="H48" s="11"/>
    </row>
    <row r="49" spans="1:8" s="12" customFormat="1" ht="43.5">
      <c r="A49" s="15"/>
      <c r="B49" s="15"/>
      <c r="C49" s="16"/>
      <c r="D49" s="10" t="s">
        <v>134</v>
      </c>
      <c r="E49" s="51">
        <f>SUM(E51,E54)</f>
        <v>19799617</v>
      </c>
      <c r="F49" s="51">
        <f>SUM(F51,F54)</f>
        <v>250000</v>
      </c>
      <c r="G49" s="51">
        <f>SUM(G51,G54)</f>
        <v>20049617</v>
      </c>
      <c r="H49" s="11"/>
    </row>
    <row r="50" spans="1:8" s="12" customFormat="1" ht="15">
      <c r="A50" s="15"/>
      <c r="B50" s="15"/>
      <c r="C50" s="16"/>
      <c r="D50" s="14" t="s">
        <v>10</v>
      </c>
      <c r="E50" s="51"/>
      <c r="F50" s="52"/>
      <c r="G50" s="51"/>
      <c r="H50" s="11"/>
    </row>
    <row r="51" spans="1:8" s="12" customFormat="1" ht="33.75" customHeight="1">
      <c r="A51" s="15" t="s">
        <v>22</v>
      </c>
      <c r="B51" s="15"/>
      <c r="C51" s="16" t="s">
        <v>23</v>
      </c>
      <c r="D51" s="14"/>
      <c r="E51" s="51">
        <f>SUM(E52:E53)</f>
        <v>19241962</v>
      </c>
      <c r="F51" s="51">
        <f>SUM(F52:F53)</f>
        <v>250000</v>
      </c>
      <c r="G51" s="51">
        <f>SUM(G52:G53)</f>
        <v>19491962</v>
      </c>
      <c r="H51" s="11"/>
    </row>
    <row r="52" spans="1:8" s="12" customFormat="1" ht="57" customHeight="1">
      <c r="A52" s="8" t="s">
        <v>43</v>
      </c>
      <c r="B52" s="8" t="s">
        <v>38</v>
      </c>
      <c r="C52" s="9" t="s">
        <v>44</v>
      </c>
      <c r="D52" s="14"/>
      <c r="E52" s="50">
        <v>2382219</v>
      </c>
      <c r="F52" s="50">
        <v>0</v>
      </c>
      <c r="G52" s="51">
        <f>SUM(E52,F52)</f>
        <v>2382219</v>
      </c>
      <c r="H52" s="11"/>
    </row>
    <row r="53" spans="1:8" s="12" customFormat="1" ht="24.75" customHeight="1">
      <c r="A53" s="8" t="s">
        <v>142</v>
      </c>
      <c r="B53" s="8" t="s">
        <v>27</v>
      </c>
      <c r="C53" s="9" t="s">
        <v>143</v>
      </c>
      <c r="D53" s="14"/>
      <c r="E53" s="50">
        <v>16859743</v>
      </c>
      <c r="F53" s="50">
        <v>250000</v>
      </c>
      <c r="G53" s="51">
        <f>SUM(E53,F53)</f>
        <v>17109743</v>
      </c>
      <c r="H53" s="11"/>
    </row>
    <row r="54" spans="1:8" s="12" customFormat="1" ht="32.25" customHeight="1">
      <c r="A54" s="15" t="s">
        <v>51</v>
      </c>
      <c r="B54" s="15"/>
      <c r="C54" s="16" t="s">
        <v>52</v>
      </c>
      <c r="D54" s="14"/>
      <c r="E54" s="51">
        <f>E55</f>
        <v>557655</v>
      </c>
      <c r="F54" s="51">
        <f>F55</f>
        <v>0</v>
      </c>
      <c r="G54" s="51">
        <f>G55</f>
        <v>557655</v>
      </c>
      <c r="H54" s="11"/>
    </row>
    <row r="55" spans="1:8" s="12" customFormat="1" ht="58.5" customHeight="1">
      <c r="A55" s="8" t="s">
        <v>43</v>
      </c>
      <c r="B55" s="8" t="s">
        <v>38</v>
      </c>
      <c r="C55" s="9" t="s">
        <v>44</v>
      </c>
      <c r="D55" s="14"/>
      <c r="E55" s="50">
        <v>557655</v>
      </c>
      <c r="F55" s="50">
        <v>0</v>
      </c>
      <c r="G55" s="51">
        <f>SUM(E55,F55)</f>
        <v>557655</v>
      </c>
      <c r="H55" s="11"/>
    </row>
    <row r="56" spans="1:8" s="12" customFormat="1" ht="45" customHeight="1">
      <c r="A56" s="13"/>
      <c r="B56" s="13"/>
      <c r="C56" s="18"/>
      <c r="D56" s="10" t="s">
        <v>218</v>
      </c>
      <c r="E56" s="51">
        <f>SUM(E58)</f>
        <v>1327651</v>
      </c>
      <c r="F56" s="52">
        <f>SUM(F58)</f>
        <v>0</v>
      </c>
      <c r="G56" s="51">
        <f>SUM(G58)</f>
        <v>1327651</v>
      </c>
      <c r="H56" s="11"/>
    </row>
    <row r="57" spans="1:8" s="12" customFormat="1" ht="15">
      <c r="A57" s="13"/>
      <c r="B57" s="13"/>
      <c r="C57" s="13"/>
      <c r="D57" s="14" t="s">
        <v>10</v>
      </c>
      <c r="E57" s="53"/>
      <c r="F57" s="54"/>
      <c r="G57" s="55"/>
      <c r="H57" s="11"/>
    </row>
    <row r="58" spans="1:8" s="12" customFormat="1" ht="28.5">
      <c r="A58" s="15" t="s">
        <v>45</v>
      </c>
      <c r="B58" s="15"/>
      <c r="C58" s="16" t="s">
        <v>46</v>
      </c>
      <c r="D58" s="14"/>
      <c r="E58" s="51">
        <f>E59+E60</f>
        <v>1327651</v>
      </c>
      <c r="F58" s="51">
        <f>F59+F60</f>
        <v>0</v>
      </c>
      <c r="G58" s="51">
        <f>G59+G60</f>
        <v>1327651</v>
      </c>
      <c r="H58" s="11"/>
    </row>
    <row r="59" spans="1:8" s="12" customFormat="1" ht="17.25" customHeight="1">
      <c r="A59" s="8" t="s">
        <v>47</v>
      </c>
      <c r="B59" s="8" t="s">
        <v>38</v>
      </c>
      <c r="C59" s="9" t="s">
        <v>48</v>
      </c>
      <c r="D59" s="14"/>
      <c r="E59" s="50">
        <v>1067051</v>
      </c>
      <c r="F59" s="57"/>
      <c r="G59" s="51">
        <f>SUM(E59,F59)</f>
        <v>1067051</v>
      </c>
      <c r="H59" s="11"/>
    </row>
    <row r="60" spans="1:8" s="12" customFormat="1" ht="15">
      <c r="A60" s="8" t="s">
        <v>49</v>
      </c>
      <c r="B60" s="8" t="s">
        <v>38</v>
      </c>
      <c r="C60" s="9" t="s">
        <v>50</v>
      </c>
      <c r="D60" s="14"/>
      <c r="E60" s="50">
        <v>260600</v>
      </c>
      <c r="F60" s="57"/>
      <c r="G60" s="51">
        <f>SUM(E60,F60)</f>
        <v>260600</v>
      </c>
      <c r="H60" s="11"/>
    </row>
    <row r="61" spans="1:8" s="12" customFormat="1" ht="46.5" customHeight="1">
      <c r="A61" s="13"/>
      <c r="B61" s="13"/>
      <c r="C61" s="18"/>
      <c r="D61" s="10" t="s">
        <v>240</v>
      </c>
      <c r="E61" s="51">
        <f>E63</f>
        <v>26737503</v>
      </c>
      <c r="F61" s="51">
        <f>F63</f>
        <v>1213506</v>
      </c>
      <c r="G61" s="51">
        <f>G63</f>
        <v>27951009</v>
      </c>
      <c r="H61" s="11"/>
    </row>
    <row r="62" spans="1:8" s="12" customFormat="1" ht="15">
      <c r="A62" s="13"/>
      <c r="B62" s="13"/>
      <c r="C62" s="13"/>
      <c r="D62" s="8" t="s">
        <v>10</v>
      </c>
      <c r="E62" s="53"/>
      <c r="F62" s="53"/>
      <c r="G62" s="55"/>
      <c r="H62" s="11"/>
    </row>
    <row r="63" spans="1:8" s="12" customFormat="1" ht="33" customHeight="1">
      <c r="A63" s="15" t="s">
        <v>51</v>
      </c>
      <c r="B63" s="15"/>
      <c r="C63" s="16" t="s">
        <v>52</v>
      </c>
      <c r="D63" s="14"/>
      <c r="E63" s="55">
        <f>SUM(E70+E69+E68+E67+E66+E65+E64)</f>
        <v>26737503</v>
      </c>
      <c r="F63" s="55">
        <f>F64+F65+F66+F67+F68+F69+F70</f>
        <v>1213506</v>
      </c>
      <c r="G63" s="55">
        <f>G64+G65+G66+G67+G68+G69+G70</f>
        <v>27951009</v>
      </c>
      <c r="H63" s="11"/>
    </row>
    <row r="64" spans="1:8" s="12" customFormat="1" ht="29.25" customHeight="1">
      <c r="A64" s="8" t="s">
        <v>53</v>
      </c>
      <c r="B64" s="8" t="s">
        <v>54</v>
      </c>
      <c r="C64" s="9" t="s">
        <v>55</v>
      </c>
      <c r="D64" s="14"/>
      <c r="E64" s="50">
        <v>867500</v>
      </c>
      <c r="F64" s="50"/>
      <c r="G64" s="51">
        <f aca="true" t="shared" si="1" ref="G64:G70">SUM(E64,F64)</f>
        <v>867500</v>
      </c>
      <c r="H64" s="11"/>
    </row>
    <row r="65" spans="1:8" s="12" customFormat="1" ht="17.25" customHeight="1">
      <c r="A65" s="8" t="s">
        <v>56</v>
      </c>
      <c r="B65" s="8" t="s">
        <v>57</v>
      </c>
      <c r="C65" s="9" t="s">
        <v>58</v>
      </c>
      <c r="D65" s="14"/>
      <c r="E65" s="50">
        <v>16854760</v>
      </c>
      <c r="F65" s="50">
        <v>0</v>
      </c>
      <c r="G65" s="51">
        <f t="shared" si="1"/>
        <v>16854760</v>
      </c>
      <c r="H65" s="11"/>
    </row>
    <row r="66" spans="1:8" s="12" customFormat="1" ht="16.5" customHeight="1">
      <c r="A66" s="8" t="s">
        <v>59</v>
      </c>
      <c r="B66" s="8" t="s">
        <v>60</v>
      </c>
      <c r="C66" s="9" t="s">
        <v>61</v>
      </c>
      <c r="D66" s="14"/>
      <c r="E66" s="50">
        <v>1011580</v>
      </c>
      <c r="F66" s="50">
        <v>0</v>
      </c>
      <c r="G66" s="51">
        <f t="shared" si="1"/>
        <v>1011580</v>
      </c>
      <c r="H66" s="11"/>
    </row>
    <row r="67" spans="1:8" s="12" customFormat="1" ht="33" customHeight="1">
      <c r="A67" s="8" t="s">
        <v>62</v>
      </c>
      <c r="B67" s="8" t="s">
        <v>63</v>
      </c>
      <c r="C67" s="9" t="s">
        <v>160</v>
      </c>
      <c r="D67" s="14"/>
      <c r="E67" s="50">
        <v>4810375</v>
      </c>
      <c r="F67" s="50">
        <v>1213506</v>
      </c>
      <c r="G67" s="51">
        <f t="shared" si="1"/>
        <v>6023881</v>
      </c>
      <c r="H67" s="11"/>
    </row>
    <row r="68" spans="1:8" s="12" customFormat="1" ht="21.75" customHeight="1">
      <c r="A68" s="8" t="s">
        <v>64</v>
      </c>
      <c r="B68" s="8" t="s">
        <v>60</v>
      </c>
      <c r="C68" s="9" t="s">
        <v>161</v>
      </c>
      <c r="D68" s="14"/>
      <c r="E68" s="50">
        <v>2084700</v>
      </c>
      <c r="F68" s="50">
        <v>0</v>
      </c>
      <c r="G68" s="51">
        <f t="shared" si="1"/>
        <v>2084700</v>
      </c>
      <c r="H68" s="11"/>
    </row>
    <row r="69" spans="1:8" s="12" customFormat="1" ht="28.5" customHeight="1">
      <c r="A69" s="8" t="s">
        <v>65</v>
      </c>
      <c r="B69" s="8" t="s">
        <v>63</v>
      </c>
      <c r="C69" s="9" t="s">
        <v>66</v>
      </c>
      <c r="D69" s="14"/>
      <c r="E69" s="50">
        <v>1106400</v>
      </c>
      <c r="F69" s="50">
        <v>0</v>
      </c>
      <c r="G69" s="51">
        <f t="shared" si="1"/>
        <v>1106400</v>
      </c>
      <c r="H69" s="11"/>
    </row>
    <row r="70" spans="1:8" s="12" customFormat="1" ht="17.25" customHeight="1">
      <c r="A70" s="8" t="s">
        <v>67</v>
      </c>
      <c r="B70" s="8" t="s">
        <v>63</v>
      </c>
      <c r="C70" s="9" t="s">
        <v>130</v>
      </c>
      <c r="D70" s="14"/>
      <c r="E70" s="50">
        <v>2188</v>
      </c>
      <c r="F70" s="50">
        <v>0</v>
      </c>
      <c r="G70" s="51">
        <f t="shared" si="1"/>
        <v>2188</v>
      </c>
      <c r="H70" s="11"/>
    </row>
    <row r="71" spans="1:8" s="22" customFormat="1" ht="71.25" customHeight="1">
      <c r="A71" s="15"/>
      <c r="B71" s="15"/>
      <c r="C71" s="39"/>
      <c r="D71" s="10" t="s">
        <v>254</v>
      </c>
      <c r="E71" s="51">
        <f>SUM(E73,E75)</f>
        <v>2055000</v>
      </c>
      <c r="F71" s="51">
        <f>SUM(F73,F75)</f>
        <v>45000</v>
      </c>
      <c r="G71" s="51">
        <f>SUM(G73,G75)</f>
        <v>2100000</v>
      </c>
      <c r="H71" s="11"/>
    </row>
    <row r="72" spans="1:8" s="12" customFormat="1" ht="15">
      <c r="A72" s="13"/>
      <c r="B72" s="13"/>
      <c r="C72" s="13"/>
      <c r="D72" s="14" t="s">
        <v>10</v>
      </c>
      <c r="E72" s="53"/>
      <c r="F72" s="54"/>
      <c r="G72" s="55"/>
      <c r="H72" s="11"/>
    </row>
    <row r="73" spans="1:8" s="12" customFormat="1" ht="27.75" customHeight="1">
      <c r="A73" s="15" t="s">
        <v>68</v>
      </c>
      <c r="B73" s="15"/>
      <c r="C73" s="16" t="s">
        <v>69</v>
      </c>
      <c r="D73" s="14"/>
      <c r="E73" s="51">
        <f>SUM(E74)</f>
        <v>900000</v>
      </c>
      <c r="F73" s="52">
        <f>SUM(F74)</f>
        <v>0</v>
      </c>
      <c r="G73" s="51">
        <f>SUM(G74)</f>
        <v>900000</v>
      </c>
      <c r="H73" s="11"/>
    </row>
    <row r="74" spans="1:8" s="12" customFormat="1" ht="18" customHeight="1">
      <c r="A74" s="8">
        <v>180410</v>
      </c>
      <c r="B74" s="8" t="s">
        <v>70</v>
      </c>
      <c r="C74" s="9" t="s">
        <v>71</v>
      </c>
      <c r="D74" s="14"/>
      <c r="E74" s="50">
        <v>900000</v>
      </c>
      <c r="F74" s="57">
        <v>0</v>
      </c>
      <c r="G74" s="51">
        <f>SUM(E74,F74)</f>
        <v>900000</v>
      </c>
      <c r="H74" s="11"/>
    </row>
    <row r="75" spans="1:8" s="12" customFormat="1" ht="30.75" customHeight="1">
      <c r="A75" s="15" t="s">
        <v>72</v>
      </c>
      <c r="B75" s="15"/>
      <c r="C75" s="16" t="s">
        <v>73</v>
      </c>
      <c r="D75" s="14"/>
      <c r="E75" s="51">
        <f>SUM(E76)</f>
        <v>1155000</v>
      </c>
      <c r="F75" s="51">
        <f>SUM(F76)</f>
        <v>45000</v>
      </c>
      <c r="G75" s="51">
        <f>SUM(G76)</f>
        <v>1200000</v>
      </c>
      <c r="H75" s="11"/>
    </row>
    <row r="76" spans="1:8" s="12" customFormat="1" ht="18.75" customHeight="1">
      <c r="A76" s="8" t="s">
        <v>74</v>
      </c>
      <c r="B76" s="8" t="s">
        <v>75</v>
      </c>
      <c r="C76" s="9" t="s">
        <v>76</v>
      </c>
      <c r="D76" s="14"/>
      <c r="E76" s="50">
        <v>1155000</v>
      </c>
      <c r="F76" s="50">
        <v>45000</v>
      </c>
      <c r="G76" s="51">
        <f>SUM(E76,F76)</f>
        <v>1200000</v>
      </c>
      <c r="H76" s="11"/>
    </row>
    <row r="77" spans="1:8" s="22" customFormat="1" ht="56.25" customHeight="1">
      <c r="A77" s="15"/>
      <c r="B77" s="15"/>
      <c r="C77" s="39"/>
      <c r="D77" s="10" t="s">
        <v>255</v>
      </c>
      <c r="E77" s="51">
        <f>SUM(E79,E83)</f>
        <v>13290655</v>
      </c>
      <c r="F77" s="51">
        <f>SUM(F79,F83)</f>
        <v>2840000</v>
      </c>
      <c r="G77" s="51">
        <f>SUM(G79,G83)</f>
        <v>16130655</v>
      </c>
      <c r="H77" s="11"/>
    </row>
    <row r="78" spans="1:8" s="12" customFormat="1" ht="15">
      <c r="A78" s="23"/>
      <c r="B78" s="23"/>
      <c r="C78" s="24"/>
      <c r="D78" s="25" t="s">
        <v>10</v>
      </c>
      <c r="E78" s="65"/>
      <c r="F78" s="65"/>
      <c r="G78" s="66"/>
      <c r="H78" s="11"/>
    </row>
    <row r="79" spans="1:8" s="22" customFormat="1" ht="28.5">
      <c r="A79" s="15" t="s">
        <v>22</v>
      </c>
      <c r="B79" s="15"/>
      <c r="C79" s="16" t="s">
        <v>23</v>
      </c>
      <c r="D79" s="10"/>
      <c r="E79" s="51">
        <f>SUM(E80,E81,E82)</f>
        <v>2077011</v>
      </c>
      <c r="F79" s="52">
        <f>SUM(F80,F81,F82)</f>
        <v>0</v>
      </c>
      <c r="G79" s="51">
        <f>SUM(G80,G81,G82)</f>
        <v>2077011</v>
      </c>
      <c r="H79" s="11"/>
    </row>
    <row r="80" spans="1:8" s="12" customFormat="1" ht="17.25" customHeight="1">
      <c r="A80" s="8">
        <v>130102</v>
      </c>
      <c r="B80" s="8" t="s">
        <v>77</v>
      </c>
      <c r="C80" s="9" t="s">
        <v>78</v>
      </c>
      <c r="D80" s="10"/>
      <c r="E80" s="50">
        <v>250258</v>
      </c>
      <c r="F80" s="50">
        <v>0</v>
      </c>
      <c r="G80" s="51">
        <f>SUM(E80,F80)</f>
        <v>250258</v>
      </c>
      <c r="H80" s="11"/>
    </row>
    <row r="81" spans="1:8" s="12" customFormat="1" ht="30.75" customHeight="1">
      <c r="A81" s="8">
        <v>130106</v>
      </c>
      <c r="B81" s="8" t="s">
        <v>77</v>
      </c>
      <c r="C81" s="9" t="s">
        <v>79</v>
      </c>
      <c r="D81" s="10"/>
      <c r="E81" s="50">
        <v>36153</v>
      </c>
      <c r="F81" s="50">
        <v>0</v>
      </c>
      <c r="G81" s="51">
        <f>SUM(E81,F81)</f>
        <v>36153</v>
      </c>
      <c r="H81" s="11"/>
    </row>
    <row r="82" spans="1:8" s="12" customFormat="1" ht="29.25" customHeight="1">
      <c r="A82" s="8">
        <v>130107</v>
      </c>
      <c r="B82" s="8" t="s">
        <v>77</v>
      </c>
      <c r="C82" s="9" t="s">
        <v>162</v>
      </c>
      <c r="D82" s="10"/>
      <c r="E82" s="50">
        <v>1790600</v>
      </c>
      <c r="F82" s="50">
        <v>0</v>
      </c>
      <c r="G82" s="51">
        <f>SUM(E82,F82)</f>
        <v>1790600</v>
      </c>
      <c r="H82" s="11"/>
    </row>
    <row r="83" spans="1:8" s="22" customFormat="1" ht="30.75" customHeight="1">
      <c r="A83" s="15" t="s">
        <v>36</v>
      </c>
      <c r="B83" s="15"/>
      <c r="C83" s="16" t="s">
        <v>138</v>
      </c>
      <c r="D83" s="10"/>
      <c r="E83" s="51">
        <f>SUM(E84,E85,E86,E88,E89,E90,E87)</f>
        <v>11213644</v>
      </c>
      <c r="F83" s="51">
        <f>SUM(F84,F85,F86,F88,F89,F90,F87)</f>
        <v>2840000</v>
      </c>
      <c r="G83" s="51">
        <f>SUM(G84,G85,G86,G88,G89,G90,G87)</f>
        <v>14053644</v>
      </c>
      <c r="H83" s="11"/>
    </row>
    <row r="84" spans="1:8" s="12" customFormat="1" ht="18.75" customHeight="1">
      <c r="A84" s="8">
        <v>130102</v>
      </c>
      <c r="B84" s="8" t="s">
        <v>77</v>
      </c>
      <c r="C84" s="9" t="s">
        <v>78</v>
      </c>
      <c r="D84" s="10"/>
      <c r="E84" s="50">
        <v>4396200</v>
      </c>
      <c r="F84" s="50">
        <v>0</v>
      </c>
      <c r="G84" s="51">
        <f aca="true" t="shared" si="2" ref="G84:G90">SUM(E84,F84)</f>
        <v>4396200</v>
      </c>
      <c r="H84" s="11"/>
    </row>
    <row r="85" spans="1:8" s="12" customFormat="1" ht="31.5" customHeight="1">
      <c r="A85" s="8">
        <v>130105</v>
      </c>
      <c r="B85" s="8" t="s">
        <v>77</v>
      </c>
      <c r="C85" s="9" t="s">
        <v>163</v>
      </c>
      <c r="D85" s="10"/>
      <c r="E85" s="50">
        <v>432300</v>
      </c>
      <c r="F85" s="50"/>
      <c r="G85" s="51">
        <f t="shared" si="2"/>
        <v>432300</v>
      </c>
      <c r="H85" s="11"/>
    </row>
    <row r="86" spans="1:8" s="12" customFormat="1" ht="29.25" customHeight="1">
      <c r="A86" s="8">
        <v>130106</v>
      </c>
      <c r="B86" s="8" t="s">
        <v>77</v>
      </c>
      <c r="C86" s="9" t="s">
        <v>79</v>
      </c>
      <c r="D86" s="10"/>
      <c r="E86" s="50">
        <v>2896400</v>
      </c>
      <c r="F86" s="50">
        <v>0</v>
      </c>
      <c r="G86" s="51">
        <f t="shared" si="2"/>
        <v>2896400</v>
      </c>
      <c r="H86" s="11"/>
    </row>
    <row r="87" spans="1:8" s="12" customFormat="1" ht="29.25" customHeight="1">
      <c r="A87" s="8" t="s">
        <v>234</v>
      </c>
      <c r="B87" s="8" t="s">
        <v>77</v>
      </c>
      <c r="C87" s="9" t="s">
        <v>235</v>
      </c>
      <c r="D87" s="10"/>
      <c r="E87" s="50">
        <v>200000</v>
      </c>
      <c r="F87" s="50">
        <v>0</v>
      </c>
      <c r="G87" s="51">
        <f t="shared" si="2"/>
        <v>200000</v>
      </c>
      <c r="H87" s="11"/>
    </row>
    <row r="88" spans="1:8" s="12" customFormat="1" ht="29.25" customHeight="1">
      <c r="A88" s="8">
        <v>130114</v>
      </c>
      <c r="B88" s="8" t="s">
        <v>77</v>
      </c>
      <c r="C88" s="9" t="s">
        <v>164</v>
      </c>
      <c r="D88" s="10"/>
      <c r="E88" s="50">
        <v>2504700</v>
      </c>
      <c r="F88" s="50">
        <v>0</v>
      </c>
      <c r="G88" s="51">
        <f t="shared" si="2"/>
        <v>2504700</v>
      </c>
      <c r="H88" s="11"/>
    </row>
    <row r="89" spans="1:8" s="12" customFormat="1" ht="18.75" customHeight="1">
      <c r="A89" s="8">
        <v>130115</v>
      </c>
      <c r="B89" s="8" t="s">
        <v>77</v>
      </c>
      <c r="C89" s="9" t="s">
        <v>165</v>
      </c>
      <c r="D89" s="10"/>
      <c r="E89" s="50">
        <v>567344</v>
      </c>
      <c r="F89" s="50">
        <v>2840000</v>
      </c>
      <c r="G89" s="51">
        <f t="shared" si="2"/>
        <v>3407344</v>
      </c>
      <c r="H89" s="11"/>
    </row>
    <row r="90" spans="1:8" s="12" customFormat="1" ht="43.5" customHeight="1">
      <c r="A90" s="73">
        <v>130201</v>
      </c>
      <c r="B90" s="73" t="s">
        <v>77</v>
      </c>
      <c r="C90" s="74" t="s">
        <v>166</v>
      </c>
      <c r="D90" s="77"/>
      <c r="E90" s="75">
        <v>216700</v>
      </c>
      <c r="F90" s="75"/>
      <c r="G90" s="76">
        <f t="shared" si="2"/>
        <v>216700</v>
      </c>
      <c r="H90" s="11"/>
    </row>
    <row r="91" spans="1:8" s="21" customFormat="1" ht="31.5" customHeight="1">
      <c r="A91" s="30"/>
      <c r="B91" s="30"/>
      <c r="C91" s="70"/>
      <c r="D91" s="71" t="s">
        <v>256</v>
      </c>
      <c r="E91" s="72">
        <f>SUM(E93,E99)</f>
        <v>2652400</v>
      </c>
      <c r="F91" s="72">
        <f>SUM(F93,F99)</f>
        <v>2321300</v>
      </c>
      <c r="G91" s="72">
        <f>SUM(G93,G99)</f>
        <v>4973700</v>
      </c>
      <c r="H91" s="11"/>
    </row>
    <row r="92" spans="1:8" s="12" customFormat="1" ht="15">
      <c r="A92" s="8"/>
      <c r="B92" s="8"/>
      <c r="C92" s="9"/>
      <c r="D92" s="14" t="s">
        <v>10</v>
      </c>
      <c r="E92" s="50"/>
      <c r="F92" s="50"/>
      <c r="G92" s="51"/>
      <c r="H92" s="11"/>
    </row>
    <row r="93" spans="1:8" s="22" customFormat="1" ht="31.5" customHeight="1">
      <c r="A93" s="15" t="s">
        <v>80</v>
      </c>
      <c r="B93" s="15"/>
      <c r="C93" s="16" t="s">
        <v>135</v>
      </c>
      <c r="D93" s="26"/>
      <c r="E93" s="51">
        <f>SUM(E95,E96,E97,E98)+E94</f>
        <v>2052400</v>
      </c>
      <c r="F93" s="51">
        <f>SUM(F95,F96,F97,F98)+F94</f>
        <v>2321300</v>
      </c>
      <c r="G93" s="51">
        <f>SUM(G95,G96,G97,G98)+G94</f>
        <v>4373700</v>
      </c>
      <c r="H93" s="11"/>
    </row>
    <row r="94" spans="1:8" s="22" customFormat="1" ht="17.25" customHeight="1">
      <c r="A94" s="40" t="s">
        <v>132</v>
      </c>
      <c r="B94" s="40" t="s">
        <v>133</v>
      </c>
      <c r="C94" s="41" t="s">
        <v>144</v>
      </c>
      <c r="D94" s="26"/>
      <c r="E94" s="50">
        <v>450000</v>
      </c>
      <c r="F94" s="51">
        <v>141200</v>
      </c>
      <c r="G94" s="51">
        <f>SUM(E94,F94)</f>
        <v>591200</v>
      </c>
      <c r="H94" s="11"/>
    </row>
    <row r="95" spans="1:8" s="12" customFormat="1" ht="18" customHeight="1">
      <c r="A95" s="8">
        <v>110102</v>
      </c>
      <c r="B95" s="8" t="s">
        <v>81</v>
      </c>
      <c r="C95" s="9" t="s">
        <v>82</v>
      </c>
      <c r="D95" s="26"/>
      <c r="E95" s="50"/>
      <c r="F95" s="50">
        <v>640000</v>
      </c>
      <c r="G95" s="51">
        <f>SUM(E95,F95)</f>
        <v>640000</v>
      </c>
      <c r="H95" s="11"/>
    </row>
    <row r="96" spans="1:8" s="12" customFormat="1" ht="30.75" customHeight="1">
      <c r="A96" s="8">
        <v>110103</v>
      </c>
      <c r="B96" s="8" t="s">
        <v>83</v>
      </c>
      <c r="C96" s="9" t="s">
        <v>84</v>
      </c>
      <c r="D96" s="26"/>
      <c r="E96" s="50">
        <v>1202400</v>
      </c>
      <c r="F96" s="50">
        <v>50000</v>
      </c>
      <c r="G96" s="51">
        <f>SUM(E96,F96)</f>
        <v>1252400</v>
      </c>
      <c r="H96" s="11"/>
    </row>
    <row r="97" spans="1:8" s="12" customFormat="1" ht="16.5" customHeight="1">
      <c r="A97" s="8">
        <v>110201</v>
      </c>
      <c r="B97" s="8" t="s">
        <v>85</v>
      </c>
      <c r="C97" s="9" t="s">
        <v>167</v>
      </c>
      <c r="D97" s="26"/>
      <c r="E97" s="50"/>
      <c r="F97" s="50">
        <v>940100</v>
      </c>
      <c r="G97" s="51">
        <f>SUM(E97,F97)</f>
        <v>940100</v>
      </c>
      <c r="H97" s="11"/>
    </row>
    <row r="98" spans="1:8" s="12" customFormat="1" ht="18.75" customHeight="1">
      <c r="A98" s="8">
        <v>110202</v>
      </c>
      <c r="B98" s="8" t="s">
        <v>85</v>
      </c>
      <c r="C98" s="9" t="s">
        <v>168</v>
      </c>
      <c r="D98" s="26"/>
      <c r="E98" s="50">
        <v>400000</v>
      </c>
      <c r="F98" s="50">
        <v>550000</v>
      </c>
      <c r="G98" s="51">
        <f>SUM(E98,F98)</f>
        <v>950000</v>
      </c>
      <c r="H98" s="11"/>
    </row>
    <row r="99" spans="1:8" s="22" customFormat="1" ht="28.5">
      <c r="A99" s="15" t="s">
        <v>72</v>
      </c>
      <c r="B99" s="15"/>
      <c r="C99" s="16" t="s">
        <v>249</v>
      </c>
      <c r="D99" s="26"/>
      <c r="E99" s="51">
        <f>SUM(E100)</f>
        <v>600000</v>
      </c>
      <c r="F99" s="52">
        <f>SUM(F100)</f>
        <v>0</v>
      </c>
      <c r="G99" s="51">
        <f>SUM(G100)</f>
        <v>600000</v>
      </c>
      <c r="H99" s="11"/>
    </row>
    <row r="100" spans="1:8" s="12" customFormat="1" ht="32.25" customHeight="1">
      <c r="A100" s="8">
        <v>110103</v>
      </c>
      <c r="B100" s="8" t="s">
        <v>83</v>
      </c>
      <c r="C100" s="9" t="s">
        <v>86</v>
      </c>
      <c r="D100" s="26"/>
      <c r="E100" s="50">
        <v>600000</v>
      </c>
      <c r="F100" s="50"/>
      <c r="G100" s="51">
        <f>SUM(E100,F100)</f>
        <v>600000</v>
      </c>
      <c r="H100" s="11"/>
    </row>
    <row r="101" spans="1:8" s="21" customFormat="1" ht="88.5" customHeight="1">
      <c r="A101" s="8"/>
      <c r="B101" s="8"/>
      <c r="C101" s="9"/>
      <c r="D101" s="10" t="s">
        <v>224</v>
      </c>
      <c r="E101" s="51">
        <f>SUM(E103)</f>
        <v>20529291</v>
      </c>
      <c r="F101" s="51">
        <f>SUM(F103)</f>
        <v>25264505</v>
      </c>
      <c r="G101" s="51">
        <f>SUM(G103)</f>
        <v>45793796</v>
      </c>
      <c r="H101" s="11"/>
    </row>
    <row r="102" spans="1:8" s="12" customFormat="1" ht="15">
      <c r="A102" s="8"/>
      <c r="B102" s="8"/>
      <c r="C102" s="9"/>
      <c r="D102" s="14" t="s">
        <v>10</v>
      </c>
      <c r="E102" s="50"/>
      <c r="F102" s="50"/>
      <c r="G102" s="51"/>
      <c r="H102" s="11"/>
    </row>
    <row r="103" spans="1:8" s="22" customFormat="1" ht="15">
      <c r="A103" s="15" t="s">
        <v>88</v>
      </c>
      <c r="B103" s="15"/>
      <c r="C103" s="16" t="s">
        <v>11</v>
      </c>
      <c r="D103" s="26"/>
      <c r="E103" s="51">
        <f>E104+E105</f>
        <v>20529291</v>
      </c>
      <c r="F103" s="51">
        <f>F104+F105</f>
        <v>25264505</v>
      </c>
      <c r="G103" s="51">
        <f>G104+G105</f>
        <v>45793796</v>
      </c>
      <c r="H103" s="11"/>
    </row>
    <row r="104" spans="1:8" s="12" customFormat="1" ht="43.5" customHeight="1">
      <c r="A104" s="8" t="s">
        <v>89</v>
      </c>
      <c r="B104" s="8" t="s">
        <v>12</v>
      </c>
      <c r="C104" s="9" t="s">
        <v>131</v>
      </c>
      <c r="D104" s="26"/>
      <c r="E104" s="50">
        <v>0</v>
      </c>
      <c r="F104" s="50">
        <v>23655759</v>
      </c>
      <c r="G104" s="51">
        <f>SUM(E104,F104)</f>
        <v>23655759</v>
      </c>
      <c r="H104" s="11"/>
    </row>
    <row r="105" spans="1:8" s="12" customFormat="1" ht="19.5" customHeight="1">
      <c r="A105" s="8" t="s">
        <v>90</v>
      </c>
      <c r="B105" s="8" t="s">
        <v>70</v>
      </c>
      <c r="C105" s="9" t="s">
        <v>71</v>
      </c>
      <c r="D105" s="26"/>
      <c r="E105" s="50">
        <v>20529291</v>
      </c>
      <c r="F105" s="50">
        <v>1608746</v>
      </c>
      <c r="G105" s="51">
        <f>SUM(E105,F105)</f>
        <v>22138037</v>
      </c>
      <c r="H105" s="11"/>
    </row>
    <row r="106" spans="1:8" s="21" customFormat="1" ht="45" customHeight="1">
      <c r="A106" s="8"/>
      <c r="B106" s="8"/>
      <c r="C106" s="9"/>
      <c r="D106" s="10" t="s">
        <v>257</v>
      </c>
      <c r="E106" s="51">
        <f>E108</f>
        <v>2160000</v>
      </c>
      <c r="F106" s="51">
        <f>F108</f>
        <v>0</v>
      </c>
      <c r="G106" s="51">
        <f>G108</f>
        <v>2160000</v>
      </c>
      <c r="H106" s="11"/>
    </row>
    <row r="107" spans="1:8" s="12" customFormat="1" ht="15">
      <c r="A107" s="8"/>
      <c r="B107" s="8"/>
      <c r="C107" s="9"/>
      <c r="D107" s="14" t="s">
        <v>10</v>
      </c>
      <c r="E107" s="50"/>
      <c r="F107" s="50"/>
      <c r="G107" s="50"/>
      <c r="H107" s="11"/>
    </row>
    <row r="108" spans="1:8" s="22" customFormat="1" ht="28.5">
      <c r="A108" s="15">
        <v>48</v>
      </c>
      <c r="B108" s="15"/>
      <c r="C108" s="16" t="s">
        <v>91</v>
      </c>
      <c r="D108" s="26"/>
      <c r="E108" s="51">
        <f>E109</f>
        <v>2160000</v>
      </c>
      <c r="F108" s="51">
        <f>F109</f>
        <v>0</v>
      </c>
      <c r="G108" s="51">
        <f>G109</f>
        <v>2160000</v>
      </c>
      <c r="H108" s="11"/>
    </row>
    <row r="109" spans="1:8" s="12" customFormat="1" ht="15">
      <c r="A109" s="8">
        <v>150202</v>
      </c>
      <c r="B109" s="8" t="s">
        <v>92</v>
      </c>
      <c r="C109" s="9" t="s">
        <v>93</v>
      </c>
      <c r="D109" s="26"/>
      <c r="E109" s="50">
        <v>2160000</v>
      </c>
      <c r="F109" s="50"/>
      <c r="G109" s="51">
        <f>SUM(E109,F109)</f>
        <v>2160000</v>
      </c>
      <c r="H109" s="11"/>
    </row>
    <row r="110" spans="1:8" s="21" customFormat="1" ht="29.25">
      <c r="A110" s="8"/>
      <c r="B110" s="8"/>
      <c r="C110" s="9"/>
      <c r="D110" s="10" t="s">
        <v>258</v>
      </c>
      <c r="E110" s="51">
        <f>E112</f>
        <v>0</v>
      </c>
      <c r="F110" s="51">
        <f>F112</f>
        <v>94008949</v>
      </c>
      <c r="G110" s="51">
        <f>G112</f>
        <v>94008949</v>
      </c>
      <c r="H110" s="11"/>
    </row>
    <row r="111" spans="1:8" s="12" customFormat="1" ht="15">
      <c r="A111" s="8"/>
      <c r="B111" s="8"/>
      <c r="C111" s="9"/>
      <c r="D111" s="14" t="s">
        <v>10</v>
      </c>
      <c r="E111" s="50"/>
      <c r="F111" s="50"/>
      <c r="G111" s="50"/>
      <c r="H111" s="11"/>
    </row>
    <row r="112" spans="1:8" s="22" customFormat="1" ht="42.75">
      <c r="A112" s="15">
        <v>40</v>
      </c>
      <c r="B112" s="15"/>
      <c r="C112" s="16" t="s">
        <v>95</v>
      </c>
      <c r="D112" s="26"/>
      <c r="E112" s="51">
        <f>E113</f>
        <v>0</v>
      </c>
      <c r="F112" s="51">
        <f>F113</f>
        <v>94008949</v>
      </c>
      <c r="G112" s="51">
        <f>G113</f>
        <v>94008949</v>
      </c>
      <c r="H112" s="11"/>
    </row>
    <row r="113" spans="1:8" s="12" customFormat="1" ht="15">
      <c r="A113" s="8">
        <v>150101</v>
      </c>
      <c r="B113" s="8" t="s">
        <v>12</v>
      </c>
      <c r="C113" s="9" t="s">
        <v>87</v>
      </c>
      <c r="D113" s="26"/>
      <c r="E113" s="50">
        <v>0</v>
      </c>
      <c r="F113" s="50">
        <v>94008949</v>
      </c>
      <c r="G113" s="51">
        <f>SUM(E113,F113)</f>
        <v>94008949</v>
      </c>
      <c r="H113" s="11"/>
    </row>
    <row r="114" spans="1:8" s="21" customFormat="1" ht="15">
      <c r="A114" s="17"/>
      <c r="B114" s="17"/>
      <c r="C114" s="18" t="s">
        <v>10</v>
      </c>
      <c r="D114" s="27"/>
      <c r="E114" s="59"/>
      <c r="F114" s="59"/>
      <c r="G114" s="61"/>
      <c r="H114" s="20"/>
    </row>
    <row r="115" spans="1:8" s="21" customFormat="1" ht="15">
      <c r="A115" s="17"/>
      <c r="B115" s="17"/>
      <c r="C115" s="18" t="s">
        <v>189</v>
      </c>
      <c r="D115" s="27"/>
      <c r="E115" s="59">
        <v>0</v>
      </c>
      <c r="F115" s="59">
        <v>362754</v>
      </c>
      <c r="G115" s="61">
        <f>E115+F115</f>
        <v>362754</v>
      </c>
      <c r="H115" s="20"/>
    </row>
    <row r="116" spans="1:8" s="21" customFormat="1" ht="15">
      <c r="A116" s="17"/>
      <c r="B116" s="17"/>
      <c r="C116" s="18" t="s">
        <v>18</v>
      </c>
      <c r="D116" s="19"/>
      <c r="E116" s="59"/>
      <c r="F116" s="59">
        <v>5697000</v>
      </c>
      <c r="G116" s="61">
        <f>SUM(E116,F116)</f>
        <v>5697000</v>
      </c>
      <c r="H116" s="20"/>
    </row>
    <row r="117" spans="1:8" s="21" customFormat="1" ht="43.5" customHeight="1">
      <c r="A117" s="8"/>
      <c r="B117" s="8"/>
      <c r="C117" s="9"/>
      <c r="D117" s="10" t="s">
        <v>259</v>
      </c>
      <c r="E117" s="51">
        <f>E119</f>
        <v>9225990</v>
      </c>
      <c r="F117" s="51">
        <f>F119</f>
        <v>1074010</v>
      </c>
      <c r="G117" s="51">
        <f>G119</f>
        <v>10300000</v>
      </c>
      <c r="H117" s="11"/>
    </row>
    <row r="118" spans="1:8" s="12" customFormat="1" ht="15">
      <c r="A118" s="8"/>
      <c r="B118" s="8"/>
      <c r="C118" s="9"/>
      <c r="D118" s="14" t="s">
        <v>10</v>
      </c>
      <c r="E118" s="50"/>
      <c r="F118" s="50"/>
      <c r="G118" s="50"/>
      <c r="H118" s="11"/>
    </row>
    <row r="119" spans="1:8" s="22" customFormat="1" ht="42.75">
      <c r="A119" s="15">
        <v>66</v>
      </c>
      <c r="B119" s="15"/>
      <c r="C119" s="16" t="s">
        <v>97</v>
      </c>
      <c r="D119" s="26"/>
      <c r="E119" s="51">
        <f>E120</f>
        <v>9225990</v>
      </c>
      <c r="F119" s="51">
        <f>F120</f>
        <v>1074010</v>
      </c>
      <c r="G119" s="51">
        <f>G120</f>
        <v>10300000</v>
      </c>
      <c r="H119" s="11"/>
    </row>
    <row r="120" spans="1:8" s="12" customFormat="1" ht="15">
      <c r="A120" s="8">
        <v>170901</v>
      </c>
      <c r="B120" s="8" t="s">
        <v>98</v>
      </c>
      <c r="C120" s="9" t="s">
        <v>169</v>
      </c>
      <c r="D120" s="26"/>
      <c r="E120" s="50">
        <v>9225990</v>
      </c>
      <c r="F120" s="50">
        <v>1074010</v>
      </c>
      <c r="G120" s="51">
        <f>SUM(E120,F120)</f>
        <v>10300000</v>
      </c>
      <c r="H120" s="11"/>
    </row>
    <row r="121" spans="1:8" s="21" customFormat="1" ht="71.25">
      <c r="A121" s="8"/>
      <c r="B121" s="8"/>
      <c r="C121" s="9"/>
      <c r="D121" s="10" t="s">
        <v>99</v>
      </c>
      <c r="E121" s="51">
        <f>E123</f>
        <v>3550921</v>
      </c>
      <c r="F121" s="51">
        <f>F123</f>
        <v>4785000</v>
      </c>
      <c r="G121" s="51">
        <f>G123</f>
        <v>8335921</v>
      </c>
      <c r="H121" s="11"/>
    </row>
    <row r="122" spans="1:8" s="12" customFormat="1" ht="15">
      <c r="A122" s="8"/>
      <c r="B122" s="8"/>
      <c r="C122" s="9"/>
      <c r="D122" s="14" t="s">
        <v>10</v>
      </c>
      <c r="E122" s="50"/>
      <c r="F122" s="50"/>
      <c r="G122" s="50"/>
      <c r="H122" s="11"/>
    </row>
    <row r="123" spans="1:8" s="12" customFormat="1" ht="40.5" customHeight="1">
      <c r="A123" s="15">
        <v>68</v>
      </c>
      <c r="B123" s="15"/>
      <c r="C123" s="16" t="s">
        <v>137</v>
      </c>
      <c r="D123" s="27"/>
      <c r="E123" s="51">
        <f>E124</f>
        <v>3550921</v>
      </c>
      <c r="F123" s="51">
        <f>F124</f>
        <v>4785000</v>
      </c>
      <c r="G123" s="51">
        <f>E123+F123</f>
        <v>8335921</v>
      </c>
      <c r="H123" s="11"/>
    </row>
    <row r="124" spans="1:8" s="12" customFormat="1" ht="30">
      <c r="A124" s="8">
        <v>210105</v>
      </c>
      <c r="B124" s="8" t="s">
        <v>100</v>
      </c>
      <c r="C124" s="9" t="s">
        <v>170</v>
      </c>
      <c r="D124" s="27"/>
      <c r="E124" s="50">
        <v>3550921</v>
      </c>
      <c r="F124" s="50">
        <v>4785000</v>
      </c>
      <c r="G124" s="50">
        <f>E124+F124</f>
        <v>8335921</v>
      </c>
      <c r="H124" s="11"/>
    </row>
    <row r="125" spans="1:8" s="21" customFormat="1" ht="30" customHeight="1">
      <c r="A125" s="8"/>
      <c r="B125" s="8"/>
      <c r="C125" s="9"/>
      <c r="D125" s="10" t="s">
        <v>195</v>
      </c>
      <c r="E125" s="51">
        <f>E129+E149+E151+E127</f>
        <v>65935736</v>
      </c>
      <c r="F125" s="51">
        <f>F129+F149+F151+F127</f>
        <v>1369911880.0700002</v>
      </c>
      <c r="G125" s="51">
        <f>G129+G149+G151+G127</f>
        <v>1435847616.0700002</v>
      </c>
      <c r="H125" s="11"/>
    </row>
    <row r="126" spans="1:8" s="12" customFormat="1" ht="15">
      <c r="A126" s="8"/>
      <c r="B126" s="8"/>
      <c r="C126" s="9"/>
      <c r="D126" s="14" t="s">
        <v>10</v>
      </c>
      <c r="E126" s="50"/>
      <c r="F126" s="50"/>
      <c r="G126" s="50"/>
      <c r="H126" s="11"/>
    </row>
    <row r="127" spans="1:8" s="12" customFormat="1" ht="28.5">
      <c r="A127" s="15" t="s">
        <v>14</v>
      </c>
      <c r="B127" s="15"/>
      <c r="C127" s="16" t="s">
        <v>15</v>
      </c>
      <c r="D127" s="26"/>
      <c r="E127" s="51">
        <f>E128</f>
        <v>198000</v>
      </c>
      <c r="F127" s="51">
        <f>F128</f>
        <v>0</v>
      </c>
      <c r="G127" s="51">
        <f>E127+F127</f>
        <v>198000</v>
      </c>
      <c r="H127" s="11"/>
    </row>
    <row r="128" spans="1:8" s="22" customFormat="1" ht="45">
      <c r="A128" s="8" t="s">
        <v>238</v>
      </c>
      <c r="B128" s="8" t="s">
        <v>34</v>
      </c>
      <c r="C128" s="9" t="s">
        <v>239</v>
      </c>
      <c r="D128" s="26"/>
      <c r="E128" s="50">
        <v>198000</v>
      </c>
      <c r="F128" s="50"/>
      <c r="G128" s="51">
        <f>SUM(E128,F128)</f>
        <v>198000</v>
      </c>
      <c r="H128" s="11"/>
    </row>
    <row r="129" spans="1:8" s="22" customFormat="1" ht="42.75">
      <c r="A129" s="15">
        <v>40</v>
      </c>
      <c r="B129" s="15"/>
      <c r="C129" s="16" t="s">
        <v>95</v>
      </c>
      <c r="D129" s="26"/>
      <c r="E129" s="51">
        <f>E133+E137+E138+E141+E145+E130+E134+E148</f>
        <v>56735000</v>
      </c>
      <c r="F129" s="51">
        <f>F133+F137+F138+F141+F145+F130+F134+F148</f>
        <v>830498911.96</v>
      </c>
      <c r="G129" s="51">
        <f>G133+G137+G138+G141+G145+G130+G134+G148</f>
        <v>887233911.96</v>
      </c>
      <c r="H129" s="11"/>
    </row>
    <row r="130" spans="1:8" s="22" customFormat="1" ht="15">
      <c r="A130" s="8" t="s">
        <v>199</v>
      </c>
      <c r="B130" s="8" t="s">
        <v>102</v>
      </c>
      <c r="C130" s="9" t="s">
        <v>200</v>
      </c>
      <c r="D130" s="26"/>
      <c r="E130" s="51">
        <v>0</v>
      </c>
      <c r="F130" s="50">
        <v>17692311</v>
      </c>
      <c r="G130" s="51">
        <f>SUM(E130,F130)</f>
        <v>17692311</v>
      </c>
      <c r="H130" s="11"/>
    </row>
    <row r="131" spans="1:8" s="22" customFormat="1" ht="17.25" customHeight="1">
      <c r="A131" s="8"/>
      <c r="B131" s="8"/>
      <c r="C131" s="18" t="s">
        <v>10</v>
      </c>
      <c r="D131" s="26"/>
      <c r="E131" s="50"/>
      <c r="F131" s="50"/>
      <c r="G131" s="51"/>
      <c r="H131" s="11"/>
    </row>
    <row r="132" spans="1:8" s="22" customFormat="1" ht="17.25" customHeight="1">
      <c r="A132" s="8"/>
      <c r="B132" s="8"/>
      <c r="C132" s="18" t="s">
        <v>189</v>
      </c>
      <c r="D132" s="27"/>
      <c r="E132" s="59"/>
      <c r="F132" s="59">
        <v>250712</v>
      </c>
      <c r="G132" s="61">
        <f>SUM(E132,F132)</f>
        <v>250712</v>
      </c>
      <c r="H132" s="11"/>
    </row>
    <row r="133" spans="1:8" s="22" customFormat="1" ht="33.75" customHeight="1" hidden="1">
      <c r="A133" s="8" t="s">
        <v>147</v>
      </c>
      <c r="B133" s="8" t="s">
        <v>102</v>
      </c>
      <c r="C133" s="9" t="s">
        <v>148</v>
      </c>
      <c r="D133" s="26"/>
      <c r="E133" s="51"/>
      <c r="F133" s="50"/>
      <c r="G133" s="51">
        <f>SUM(E133,F133)</f>
        <v>0</v>
      </c>
      <c r="H133" s="11"/>
    </row>
    <row r="134" spans="1:8" s="22" customFormat="1" ht="15">
      <c r="A134" s="8" t="s">
        <v>203</v>
      </c>
      <c r="B134" s="8" t="s">
        <v>96</v>
      </c>
      <c r="C134" s="9" t="s">
        <v>204</v>
      </c>
      <c r="D134" s="26"/>
      <c r="E134" s="51">
        <v>0</v>
      </c>
      <c r="F134" s="50">
        <v>6851556</v>
      </c>
      <c r="G134" s="51">
        <f>SUM(E134,F134)</f>
        <v>6851556</v>
      </c>
      <c r="H134" s="11"/>
    </row>
    <row r="135" spans="1:8" s="22" customFormat="1" ht="17.25" customHeight="1">
      <c r="A135" s="8"/>
      <c r="B135" s="8"/>
      <c r="C135" s="18" t="s">
        <v>10</v>
      </c>
      <c r="D135" s="26"/>
      <c r="E135" s="50"/>
      <c r="F135" s="50"/>
      <c r="G135" s="51"/>
      <c r="H135" s="11"/>
    </row>
    <row r="136" spans="1:8" s="22" customFormat="1" ht="17.25" customHeight="1">
      <c r="A136" s="8"/>
      <c r="B136" s="8"/>
      <c r="C136" s="18" t="s">
        <v>189</v>
      </c>
      <c r="D136" s="27"/>
      <c r="E136" s="59"/>
      <c r="F136" s="59">
        <v>118558</v>
      </c>
      <c r="G136" s="61">
        <f>SUM(E136,F136)</f>
        <v>118558</v>
      </c>
      <c r="H136" s="11"/>
    </row>
    <row r="137" spans="1:8" s="22" customFormat="1" ht="18.75" customHeight="1">
      <c r="A137" s="8" t="s">
        <v>123</v>
      </c>
      <c r="B137" s="8" t="s">
        <v>96</v>
      </c>
      <c r="C137" s="9" t="s">
        <v>124</v>
      </c>
      <c r="D137" s="26"/>
      <c r="E137" s="50">
        <v>7000000</v>
      </c>
      <c r="F137" s="50">
        <v>29379823</v>
      </c>
      <c r="G137" s="51">
        <f>SUM(E137,F137)</f>
        <v>36379823</v>
      </c>
      <c r="H137" s="11"/>
    </row>
    <row r="138" spans="1:8" s="22" customFormat="1" ht="17.25" customHeight="1">
      <c r="A138" s="8" t="s">
        <v>31</v>
      </c>
      <c r="B138" s="8" t="s">
        <v>12</v>
      </c>
      <c r="C138" s="9" t="s">
        <v>87</v>
      </c>
      <c r="D138" s="26"/>
      <c r="E138" s="50">
        <v>0</v>
      </c>
      <c r="F138" s="50">
        <v>297740023</v>
      </c>
      <c r="G138" s="51">
        <f>SUM(E138,F138)</f>
        <v>297740023</v>
      </c>
      <c r="H138" s="11"/>
    </row>
    <row r="139" spans="1:8" s="22" customFormat="1" ht="17.25" customHeight="1">
      <c r="A139" s="8"/>
      <c r="B139" s="8"/>
      <c r="C139" s="18" t="s">
        <v>10</v>
      </c>
      <c r="D139" s="26"/>
      <c r="E139" s="50"/>
      <c r="F139" s="50"/>
      <c r="G139" s="51"/>
      <c r="H139" s="11"/>
    </row>
    <row r="140" spans="1:8" s="22" customFormat="1" ht="17.25" customHeight="1">
      <c r="A140" s="8"/>
      <c r="B140" s="8"/>
      <c r="C140" s="18" t="s">
        <v>189</v>
      </c>
      <c r="D140" s="27"/>
      <c r="E140" s="59">
        <v>0</v>
      </c>
      <c r="F140" s="59">
        <v>1036633</v>
      </c>
      <c r="G140" s="61">
        <f>SUM(E140,F140)</f>
        <v>1036633</v>
      </c>
      <c r="H140" s="11"/>
    </row>
    <row r="141" spans="1:8" s="12" customFormat="1" ht="37.5" customHeight="1">
      <c r="A141" s="8">
        <v>170703</v>
      </c>
      <c r="B141" s="8" t="s">
        <v>101</v>
      </c>
      <c r="C141" s="9" t="s">
        <v>202</v>
      </c>
      <c r="D141" s="26"/>
      <c r="E141" s="50">
        <v>47635000</v>
      </c>
      <c r="F141" s="50">
        <v>478710006.96</v>
      </c>
      <c r="G141" s="51">
        <f>SUM(E141,F141)</f>
        <v>526345006.96</v>
      </c>
      <c r="H141" s="11"/>
    </row>
    <row r="142" spans="1:8" s="22" customFormat="1" ht="17.25" customHeight="1">
      <c r="A142" s="8"/>
      <c r="B142" s="8"/>
      <c r="C142" s="18" t="s">
        <v>10</v>
      </c>
      <c r="D142" s="26"/>
      <c r="E142" s="50"/>
      <c r="F142" s="50"/>
      <c r="G142" s="51"/>
      <c r="H142" s="11"/>
    </row>
    <row r="143" spans="1:8" s="22" customFormat="1" ht="17.25" customHeight="1">
      <c r="A143" s="8"/>
      <c r="B143" s="8"/>
      <c r="C143" s="18" t="s">
        <v>189</v>
      </c>
      <c r="D143" s="27"/>
      <c r="E143" s="59"/>
      <c r="F143" s="59">
        <v>142778</v>
      </c>
      <c r="G143" s="61">
        <f>SUM(E143,F143)</f>
        <v>142778</v>
      </c>
      <c r="H143" s="11"/>
    </row>
    <row r="144" spans="1:8" s="21" customFormat="1" ht="19.5" customHeight="1">
      <c r="A144" s="8"/>
      <c r="B144" s="8"/>
      <c r="C144" s="18" t="s">
        <v>18</v>
      </c>
      <c r="D144" s="27"/>
      <c r="E144" s="59">
        <v>735000</v>
      </c>
      <c r="F144" s="59">
        <v>17900000</v>
      </c>
      <c r="G144" s="61">
        <f>SUM(E144,F144)</f>
        <v>18635000</v>
      </c>
      <c r="H144" s="20"/>
    </row>
    <row r="145" spans="1:8" s="12" customFormat="1" ht="37.5" customHeight="1">
      <c r="A145" s="8">
        <v>250380</v>
      </c>
      <c r="B145" s="8" t="s">
        <v>34</v>
      </c>
      <c r="C145" s="9" t="s">
        <v>201</v>
      </c>
      <c r="D145" s="26"/>
      <c r="E145" s="50"/>
      <c r="F145" s="50">
        <v>125192</v>
      </c>
      <c r="G145" s="51">
        <f>SUM(E145,F145)</f>
        <v>125192</v>
      </c>
      <c r="H145" s="11"/>
    </row>
    <row r="146" spans="1:8" s="22" customFormat="1" ht="17.25" customHeight="1">
      <c r="A146" s="8"/>
      <c r="B146" s="8"/>
      <c r="C146" s="18" t="s">
        <v>10</v>
      </c>
      <c r="D146" s="26"/>
      <c r="E146" s="50"/>
      <c r="F146" s="50"/>
      <c r="G146" s="51"/>
      <c r="H146" s="11"/>
    </row>
    <row r="147" spans="1:8" s="22" customFormat="1" ht="17.25" customHeight="1">
      <c r="A147" s="8"/>
      <c r="B147" s="8"/>
      <c r="C147" s="18" t="s">
        <v>189</v>
      </c>
      <c r="D147" s="27"/>
      <c r="E147" s="59"/>
      <c r="F147" s="59">
        <v>125192</v>
      </c>
      <c r="G147" s="61">
        <f>SUM(E147,F147)</f>
        <v>125192</v>
      </c>
      <c r="H147" s="11"/>
    </row>
    <row r="148" spans="1:8" s="22" customFormat="1" ht="31.5" customHeight="1">
      <c r="A148" s="8">
        <v>250380</v>
      </c>
      <c r="B148" s="8" t="s">
        <v>34</v>
      </c>
      <c r="C148" s="9" t="s">
        <v>244</v>
      </c>
      <c r="D148" s="27"/>
      <c r="E148" s="50">
        <v>2100000</v>
      </c>
      <c r="F148" s="50">
        <v>0</v>
      </c>
      <c r="G148" s="51">
        <f>SUM(E148,F148)</f>
        <v>2100000</v>
      </c>
      <c r="H148" s="11"/>
    </row>
    <row r="149" spans="1:8" s="22" customFormat="1" ht="30.75" customHeight="1">
      <c r="A149" s="15">
        <v>73</v>
      </c>
      <c r="B149" s="15"/>
      <c r="C149" s="16" t="s">
        <v>103</v>
      </c>
      <c r="D149" s="26"/>
      <c r="E149" s="51">
        <f>E150</f>
        <v>504400</v>
      </c>
      <c r="F149" s="52">
        <f>F150</f>
        <v>0</v>
      </c>
      <c r="G149" s="51">
        <f>G150</f>
        <v>504400</v>
      </c>
      <c r="H149" s="11"/>
    </row>
    <row r="150" spans="1:8" s="12" customFormat="1" ht="30.75" customHeight="1">
      <c r="A150" s="8">
        <v>180109</v>
      </c>
      <c r="B150" s="8" t="s">
        <v>12</v>
      </c>
      <c r="C150" s="9" t="s">
        <v>104</v>
      </c>
      <c r="D150" s="26"/>
      <c r="E150" s="50">
        <v>504400</v>
      </c>
      <c r="F150" s="50">
        <v>0</v>
      </c>
      <c r="G150" s="51">
        <f>SUM(E150,F150)</f>
        <v>504400</v>
      </c>
      <c r="H150" s="11"/>
    </row>
    <row r="151" spans="1:8" s="22" customFormat="1" ht="26.25" customHeight="1">
      <c r="A151" s="15" t="s">
        <v>29</v>
      </c>
      <c r="B151" s="15"/>
      <c r="C151" s="16" t="s">
        <v>250</v>
      </c>
      <c r="D151" s="26"/>
      <c r="E151" s="51">
        <f>E152+E156+E162+E165+E168+E159+E163+E164</f>
        <v>8498336</v>
      </c>
      <c r="F151" s="51">
        <f>F152+F156+F162+F165+F168+F159+F163+F164</f>
        <v>539412968.11</v>
      </c>
      <c r="G151" s="51">
        <f>G152+G156+G162+G165+G168+G159+G163+G164</f>
        <v>547911304.11</v>
      </c>
      <c r="H151" s="11"/>
    </row>
    <row r="152" spans="1:8" s="12" customFormat="1" ht="17.25" customHeight="1">
      <c r="A152" s="8" t="s">
        <v>31</v>
      </c>
      <c r="B152" s="8" t="s">
        <v>12</v>
      </c>
      <c r="C152" s="9" t="s">
        <v>87</v>
      </c>
      <c r="D152" s="26"/>
      <c r="E152" s="50">
        <v>0</v>
      </c>
      <c r="F152" s="50">
        <v>443913470.51</v>
      </c>
      <c r="G152" s="51">
        <f>E152+F152</f>
        <v>443913470.51</v>
      </c>
      <c r="H152" s="11"/>
    </row>
    <row r="153" spans="1:8" s="12" customFormat="1" ht="17.25" customHeight="1">
      <c r="A153" s="8"/>
      <c r="B153" s="8"/>
      <c r="C153" s="18" t="s">
        <v>10</v>
      </c>
      <c r="D153" s="26"/>
      <c r="E153" s="50"/>
      <c r="F153" s="50"/>
      <c r="G153" s="51"/>
      <c r="H153" s="11"/>
    </row>
    <row r="154" spans="1:8" s="22" customFormat="1" ht="17.25" customHeight="1">
      <c r="A154" s="8"/>
      <c r="B154" s="8"/>
      <c r="C154" s="18" t="s">
        <v>189</v>
      </c>
      <c r="D154" s="26"/>
      <c r="E154" s="50"/>
      <c r="F154" s="59">
        <v>1552055.51</v>
      </c>
      <c r="G154" s="61">
        <f>SUM(E154,F154)</f>
        <v>1552055.51</v>
      </c>
      <c r="H154" s="11"/>
    </row>
    <row r="155" spans="1:8" s="21" customFormat="1" ht="15">
      <c r="A155" s="17"/>
      <c r="B155" s="17"/>
      <c r="C155" s="18" t="s">
        <v>18</v>
      </c>
      <c r="D155" s="19"/>
      <c r="E155" s="59">
        <v>0</v>
      </c>
      <c r="F155" s="59">
        <v>27936080</v>
      </c>
      <c r="G155" s="61">
        <f aca="true" t="shared" si="3" ref="G155:G168">SUM(E155,F155)</f>
        <v>27936080</v>
      </c>
      <c r="H155" s="20"/>
    </row>
    <row r="156" spans="1:8" s="12" customFormat="1" ht="34.5" customHeight="1">
      <c r="A156" s="42" t="s">
        <v>149</v>
      </c>
      <c r="B156" s="31" t="s">
        <v>151</v>
      </c>
      <c r="C156" s="43" t="s">
        <v>150</v>
      </c>
      <c r="D156" s="27"/>
      <c r="E156" s="59">
        <v>0</v>
      </c>
      <c r="F156" s="50">
        <v>31192136.6</v>
      </c>
      <c r="G156" s="51">
        <f t="shared" si="3"/>
        <v>31192136.6</v>
      </c>
      <c r="H156" s="11"/>
    </row>
    <row r="157" spans="1:8" s="22" customFormat="1" ht="17.25" customHeight="1">
      <c r="A157" s="8"/>
      <c r="B157" s="8"/>
      <c r="C157" s="18" t="s">
        <v>10</v>
      </c>
      <c r="D157" s="26"/>
      <c r="E157" s="50"/>
      <c r="F157" s="50"/>
      <c r="G157" s="51"/>
      <c r="H157" s="11"/>
    </row>
    <row r="158" spans="1:8" s="21" customFormat="1" ht="15">
      <c r="A158" s="17"/>
      <c r="B158" s="17"/>
      <c r="C158" s="18" t="s">
        <v>18</v>
      </c>
      <c r="D158" s="19"/>
      <c r="E158" s="59">
        <v>0</v>
      </c>
      <c r="F158" s="59">
        <v>2700000</v>
      </c>
      <c r="G158" s="61">
        <f>SUM(E158,F158)</f>
        <v>2700000</v>
      </c>
      <c r="H158" s="20"/>
    </row>
    <row r="159" spans="1:8" s="12" customFormat="1" ht="34.5" customHeight="1">
      <c r="A159" s="8" t="s">
        <v>190</v>
      </c>
      <c r="B159" s="30" t="s">
        <v>191</v>
      </c>
      <c r="C159" s="9" t="s">
        <v>192</v>
      </c>
      <c r="D159" s="27"/>
      <c r="E159" s="59">
        <v>0</v>
      </c>
      <c r="F159" s="50">
        <v>1942979</v>
      </c>
      <c r="G159" s="51">
        <f t="shared" si="3"/>
        <v>1942979</v>
      </c>
      <c r="H159" s="11"/>
    </row>
    <row r="160" spans="1:8" s="12" customFormat="1" ht="17.25" customHeight="1">
      <c r="A160" s="8"/>
      <c r="B160" s="8"/>
      <c r="C160" s="18" t="s">
        <v>10</v>
      </c>
      <c r="D160" s="26"/>
      <c r="E160" s="50"/>
      <c r="F160" s="50"/>
      <c r="G160" s="51"/>
      <c r="H160" s="11"/>
    </row>
    <row r="161" spans="1:8" s="22" customFormat="1" ht="17.25" customHeight="1">
      <c r="A161" s="8"/>
      <c r="B161" s="8"/>
      <c r="C161" s="18" t="s">
        <v>189</v>
      </c>
      <c r="D161" s="26"/>
      <c r="E161" s="50"/>
      <c r="F161" s="59">
        <v>67844</v>
      </c>
      <c r="G161" s="61">
        <f t="shared" si="3"/>
        <v>67844</v>
      </c>
      <c r="H161" s="11"/>
    </row>
    <row r="162" spans="1:8" s="12" customFormat="1" ht="41.25" customHeight="1">
      <c r="A162" s="8" t="s">
        <v>152</v>
      </c>
      <c r="B162" s="30" t="s">
        <v>153</v>
      </c>
      <c r="C162" s="9" t="s">
        <v>154</v>
      </c>
      <c r="D162" s="26"/>
      <c r="E162" s="50">
        <v>0</v>
      </c>
      <c r="F162" s="50">
        <v>19820442</v>
      </c>
      <c r="G162" s="51">
        <f t="shared" si="3"/>
        <v>19820442</v>
      </c>
      <c r="H162" s="11"/>
    </row>
    <row r="163" spans="1:8" s="12" customFormat="1" ht="30">
      <c r="A163" s="8" t="s">
        <v>205</v>
      </c>
      <c r="B163" s="30" t="s">
        <v>75</v>
      </c>
      <c r="C163" s="9" t="s">
        <v>206</v>
      </c>
      <c r="D163" s="26"/>
      <c r="E163" s="50">
        <v>0</v>
      </c>
      <c r="F163" s="50">
        <v>600000</v>
      </c>
      <c r="G163" s="51">
        <f t="shared" si="3"/>
        <v>600000</v>
      </c>
      <c r="H163" s="11"/>
    </row>
    <row r="164" spans="1:8" s="12" customFormat="1" ht="15">
      <c r="A164" s="8" t="s">
        <v>90</v>
      </c>
      <c r="B164" s="8" t="s">
        <v>70</v>
      </c>
      <c r="C164" s="9" t="s">
        <v>227</v>
      </c>
      <c r="D164" s="26"/>
      <c r="E164" s="50">
        <v>8498336</v>
      </c>
      <c r="F164" s="50">
        <v>0</v>
      </c>
      <c r="G164" s="51">
        <f t="shared" si="3"/>
        <v>8498336</v>
      </c>
      <c r="H164" s="11"/>
    </row>
    <row r="165" spans="1:8" s="12" customFormat="1" ht="21" customHeight="1">
      <c r="A165" s="8">
        <v>250380</v>
      </c>
      <c r="B165" s="8" t="s">
        <v>34</v>
      </c>
      <c r="C165" s="9" t="s">
        <v>194</v>
      </c>
      <c r="D165" s="26"/>
      <c r="E165" s="50">
        <v>0</v>
      </c>
      <c r="F165" s="50">
        <v>2841877</v>
      </c>
      <c r="G165" s="51">
        <f t="shared" si="3"/>
        <v>2841877</v>
      </c>
      <c r="H165" s="11"/>
    </row>
    <row r="166" spans="1:8" s="12" customFormat="1" ht="17.25" customHeight="1">
      <c r="A166" s="8"/>
      <c r="B166" s="8"/>
      <c r="C166" s="18" t="s">
        <v>10</v>
      </c>
      <c r="D166" s="26"/>
      <c r="E166" s="50"/>
      <c r="F166" s="50"/>
      <c r="G166" s="51"/>
      <c r="H166" s="11"/>
    </row>
    <row r="167" spans="1:8" s="22" customFormat="1" ht="17.25" customHeight="1">
      <c r="A167" s="8"/>
      <c r="B167" s="8"/>
      <c r="C167" s="18" t="s">
        <v>189</v>
      </c>
      <c r="D167" s="26"/>
      <c r="E167" s="50"/>
      <c r="F167" s="59">
        <v>102246</v>
      </c>
      <c r="G167" s="61">
        <f t="shared" si="3"/>
        <v>102246</v>
      </c>
      <c r="H167" s="11"/>
    </row>
    <row r="168" spans="1:8" s="12" customFormat="1" ht="32.25" customHeight="1">
      <c r="A168" s="73">
        <v>250380</v>
      </c>
      <c r="B168" s="73" t="s">
        <v>34</v>
      </c>
      <c r="C168" s="74" t="s">
        <v>35</v>
      </c>
      <c r="D168" s="78"/>
      <c r="E168" s="75">
        <v>0</v>
      </c>
      <c r="F168" s="75">
        <v>39102063</v>
      </c>
      <c r="G168" s="76">
        <f t="shared" si="3"/>
        <v>39102063</v>
      </c>
      <c r="H168" s="11"/>
    </row>
    <row r="169" spans="1:8" s="21" customFormat="1" ht="57.75">
      <c r="A169" s="30"/>
      <c r="B169" s="30"/>
      <c r="C169" s="70"/>
      <c r="D169" s="71" t="s">
        <v>260</v>
      </c>
      <c r="E169" s="72">
        <f>E171</f>
        <v>199600</v>
      </c>
      <c r="F169" s="80">
        <f>F171</f>
        <v>0</v>
      </c>
      <c r="G169" s="72">
        <f>G171</f>
        <v>199600</v>
      </c>
      <c r="H169" s="11"/>
    </row>
    <row r="170" spans="1:8" s="12" customFormat="1" ht="15">
      <c r="A170" s="8"/>
      <c r="B170" s="8"/>
      <c r="C170" s="9"/>
      <c r="D170" s="14" t="s">
        <v>10</v>
      </c>
      <c r="E170" s="50"/>
      <c r="F170" s="57"/>
      <c r="G170" s="50"/>
      <c r="H170" s="11"/>
    </row>
    <row r="171" spans="1:8" s="22" customFormat="1" ht="28.5">
      <c r="A171" s="15">
        <v>73</v>
      </c>
      <c r="B171" s="15"/>
      <c r="C171" s="16" t="s">
        <v>103</v>
      </c>
      <c r="D171" s="26"/>
      <c r="E171" s="51">
        <f>E172</f>
        <v>199600</v>
      </c>
      <c r="F171" s="52">
        <f>F172</f>
        <v>0</v>
      </c>
      <c r="G171" s="51">
        <f>G172</f>
        <v>199600</v>
      </c>
      <c r="H171" s="11"/>
    </row>
    <row r="172" spans="1:8" s="12" customFormat="1" ht="18" customHeight="1">
      <c r="A172" s="8">
        <v>180404</v>
      </c>
      <c r="B172" s="8" t="s">
        <v>70</v>
      </c>
      <c r="C172" s="9" t="s">
        <v>105</v>
      </c>
      <c r="D172" s="26"/>
      <c r="E172" s="50">
        <v>199600</v>
      </c>
      <c r="F172" s="57">
        <v>0</v>
      </c>
      <c r="G172" s="51">
        <f>SUM(E172,F172)</f>
        <v>199600</v>
      </c>
      <c r="H172" s="11"/>
    </row>
    <row r="173" spans="1:8" s="21" customFormat="1" ht="50.25" customHeight="1">
      <c r="A173" s="8"/>
      <c r="B173" s="8"/>
      <c r="C173" s="9"/>
      <c r="D173" s="10" t="s">
        <v>219</v>
      </c>
      <c r="E173" s="51">
        <f>SUM(E175)+E181</f>
        <v>1386354</v>
      </c>
      <c r="F173" s="51">
        <f>SUM(F175)+F181</f>
        <v>1604988</v>
      </c>
      <c r="G173" s="51">
        <f>SUM(G175)+G181</f>
        <v>2991342</v>
      </c>
      <c r="H173" s="11"/>
    </row>
    <row r="174" spans="1:8" s="12" customFormat="1" ht="15">
      <c r="A174" s="8"/>
      <c r="B174" s="8"/>
      <c r="C174" s="9"/>
      <c r="D174" s="14" t="s">
        <v>10</v>
      </c>
      <c r="E174" s="50"/>
      <c r="F174" s="50"/>
      <c r="G174" s="50"/>
      <c r="H174" s="11"/>
    </row>
    <row r="175" spans="1:8" s="22" customFormat="1" ht="42.75">
      <c r="A175" s="15">
        <v>40</v>
      </c>
      <c r="B175" s="15"/>
      <c r="C175" s="16" t="s">
        <v>95</v>
      </c>
      <c r="D175" s="26"/>
      <c r="E175" s="51">
        <f>E176+E177+E178+E179+E180</f>
        <v>1386354</v>
      </c>
      <c r="F175" s="51">
        <f>F176+F177+F178+F179+F180</f>
        <v>1604988</v>
      </c>
      <c r="G175" s="51">
        <f>G176+G177+G178+G179+G180</f>
        <v>2991342</v>
      </c>
      <c r="H175" s="11"/>
    </row>
    <row r="176" spans="1:8" s="12" customFormat="1" ht="15">
      <c r="A176" s="8" t="s">
        <v>31</v>
      </c>
      <c r="B176" s="8" t="s">
        <v>12</v>
      </c>
      <c r="C176" s="9" t="s">
        <v>32</v>
      </c>
      <c r="D176" s="26"/>
      <c r="E176" s="50">
        <v>0</v>
      </c>
      <c r="F176" s="50">
        <v>0</v>
      </c>
      <c r="G176" s="51">
        <f>SUM(E176,F176)</f>
        <v>0</v>
      </c>
      <c r="H176" s="11"/>
    </row>
    <row r="177" spans="1:8" s="12" customFormat="1" ht="30">
      <c r="A177" s="8" t="s">
        <v>185</v>
      </c>
      <c r="B177" s="8" t="s">
        <v>112</v>
      </c>
      <c r="C177" s="9" t="s">
        <v>186</v>
      </c>
      <c r="D177" s="26"/>
      <c r="E177" s="50">
        <v>1100000</v>
      </c>
      <c r="F177" s="50">
        <v>805912</v>
      </c>
      <c r="G177" s="51">
        <f>SUM(E177,F177)</f>
        <v>1905912</v>
      </c>
      <c r="H177" s="11"/>
    </row>
    <row r="178" spans="1:8" s="12" customFormat="1" ht="30">
      <c r="A178" s="8" t="s">
        <v>187</v>
      </c>
      <c r="B178" s="8" t="s">
        <v>112</v>
      </c>
      <c r="C178" s="9" t="s">
        <v>188</v>
      </c>
      <c r="D178" s="26"/>
      <c r="E178" s="50">
        <v>0</v>
      </c>
      <c r="F178" s="50">
        <v>799076</v>
      </c>
      <c r="G178" s="51">
        <f>SUM(E178,F178)</f>
        <v>799076</v>
      </c>
      <c r="H178" s="11"/>
    </row>
    <row r="179" spans="1:8" s="12" customFormat="1" ht="48" customHeight="1">
      <c r="A179" s="8" t="s">
        <v>113</v>
      </c>
      <c r="B179" s="8" t="s">
        <v>112</v>
      </c>
      <c r="C179" s="9" t="s">
        <v>114</v>
      </c>
      <c r="D179" s="26"/>
      <c r="E179" s="50">
        <v>114354</v>
      </c>
      <c r="F179" s="50">
        <v>0</v>
      </c>
      <c r="G179" s="51">
        <f>SUM(E179,F179)</f>
        <v>114354</v>
      </c>
      <c r="H179" s="11"/>
    </row>
    <row r="180" spans="1:8" s="12" customFormat="1" ht="54.75" customHeight="1">
      <c r="A180" s="8" t="s">
        <v>115</v>
      </c>
      <c r="B180" s="8" t="s">
        <v>112</v>
      </c>
      <c r="C180" s="9" t="s">
        <v>116</v>
      </c>
      <c r="D180" s="26"/>
      <c r="E180" s="50">
        <v>172000</v>
      </c>
      <c r="F180" s="50"/>
      <c r="G180" s="51">
        <f>SUM(E180,F180)</f>
        <v>172000</v>
      </c>
      <c r="H180" s="11"/>
    </row>
    <row r="181" spans="1:8" s="12" customFormat="1" ht="37.5" customHeight="1" hidden="1">
      <c r="A181" s="15" t="s">
        <v>29</v>
      </c>
      <c r="B181" s="15"/>
      <c r="C181" s="16" t="s">
        <v>30</v>
      </c>
      <c r="D181" s="26"/>
      <c r="E181" s="51">
        <f>E182</f>
        <v>0</v>
      </c>
      <c r="F181" s="51">
        <f>F182</f>
        <v>0</v>
      </c>
      <c r="G181" s="51">
        <f>G182</f>
        <v>0</v>
      </c>
      <c r="H181" s="11"/>
    </row>
    <row r="182" spans="1:8" s="12" customFormat="1" ht="15" hidden="1">
      <c r="A182" s="8" t="s">
        <v>31</v>
      </c>
      <c r="B182" s="8" t="s">
        <v>12</v>
      </c>
      <c r="C182" s="9" t="s">
        <v>32</v>
      </c>
      <c r="D182" s="26"/>
      <c r="E182" s="50">
        <v>0</v>
      </c>
      <c r="F182" s="50">
        <v>0</v>
      </c>
      <c r="G182" s="51">
        <f>E182+F182</f>
        <v>0</v>
      </c>
      <c r="H182" s="11"/>
    </row>
    <row r="183" spans="1:8" s="12" customFormat="1" ht="57.75">
      <c r="A183" s="8"/>
      <c r="B183" s="8"/>
      <c r="C183" s="9"/>
      <c r="D183" s="10" t="s">
        <v>261</v>
      </c>
      <c r="E183" s="51">
        <f>E185</f>
        <v>3760000</v>
      </c>
      <c r="F183" s="51">
        <f>F185</f>
        <v>0</v>
      </c>
      <c r="G183" s="51">
        <f>G185</f>
        <v>3760000</v>
      </c>
      <c r="H183" s="11"/>
    </row>
    <row r="184" spans="1:8" s="12" customFormat="1" ht="15">
      <c r="A184" s="8"/>
      <c r="B184" s="8"/>
      <c r="C184" s="9"/>
      <c r="D184" s="14" t="s">
        <v>10</v>
      </c>
      <c r="E184" s="50"/>
      <c r="F184" s="50"/>
      <c r="G184" s="50"/>
      <c r="H184" s="11"/>
    </row>
    <row r="185" spans="1:8" s="12" customFormat="1" ht="40.5" customHeight="1">
      <c r="A185" s="15" t="s">
        <v>94</v>
      </c>
      <c r="B185" s="15"/>
      <c r="C185" s="16" t="s">
        <v>136</v>
      </c>
      <c r="D185" s="26" t="s">
        <v>176</v>
      </c>
      <c r="E185" s="51">
        <f>E186+E187</f>
        <v>3760000</v>
      </c>
      <c r="F185" s="51">
        <f>F186+F187</f>
        <v>0</v>
      </c>
      <c r="G185" s="51">
        <f>G186+G187</f>
        <v>3760000</v>
      </c>
      <c r="H185" s="11"/>
    </row>
    <row r="186" spans="1:8" s="12" customFormat="1" ht="18.75" customHeight="1">
      <c r="A186" s="8" t="s">
        <v>125</v>
      </c>
      <c r="B186" s="8" t="s">
        <v>126</v>
      </c>
      <c r="C186" s="9" t="s">
        <v>127</v>
      </c>
      <c r="D186" s="26"/>
      <c r="E186" s="50">
        <f>1260000</f>
        <v>1260000</v>
      </c>
      <c r="F186" s="50"/>
      <c r="G186" s="51">
        <f>E186+F186</f>
        <v>1260000</v>
      </c>
      <c r="H186" s="11"/>
    </row>
    <row r="187" spans="1:8" s="12" customFormat="1" ht="63.75" customHeight="1">
      <c r="A187" s="8" t="s">
        <v>33</v>
      </c>
      <c r="B187" s="8" t="s">
        <v>34</v>
      </c>
      <c r="C187" s="9" t="s">
        <v>207</v>
      </c>
      <c r="D187" s="26"/>
      <c r="E187" s="50">
        <v>2500000</v>
      </c>
      <c r="F187" s="50">
        <v>0</v>
      </c>
      <c r="G187" s="51">
        <f>E187+F187</f>
        <v>2500000</v>
      </c>
      <c r="H187" s="11"/>
    </row>
    <row r="188" spans="1:8" s="12" customFormat="1" ht="51.75" customHeight="1">
      <c r="A188" s="8"/>
      <c r="B188" s="8"/>
      <c r="C188" s="9"/>
      <c r="D188" s="10" t="s">
        <v>215</v>
      </c>
      <c r="E188" s="51">
        <f>E207+E190+E205</f>
        <v>0</v>
      </c>
      <c r="F188" s="51">
        <f>F207+F190+F205</f>
        <v>350034855</v>
      </c>
      <c r="G188" s="51">
        <f>G207+G190+G205</f>
        <v>350034855</v>
      </c>
      <c r="H188" s="11"/>
    </row>
    <row r="189" spans="1:8" s="12" customFormat="1" ht="18" customHeight="1">
      <c r="A189" s="8"/>
      <c r="B189" s="8"/>
      <c r="C189" s="9"/>
      <c r="D189" s="14" t="s">
        <v>10</v>
      </c>
      <c r="E189" s="50"/>
      <c r="F189" s="50"/>
      <c r="G189" s="51"/>
      <c r="H189" s="11"/>
    </row>
    <row r="190" spans="1:8" s="12" customFormat="1" ht="51.75" customHeight="1">
      <c r="A190" s="15">
        <v>40</v>
      </c>
      <c r="B190" s="15"/>
      <c r="C190" s="16" t="s">
        <v>95</v>
      </c>
      <c r="D190" s="14"/>
      <c r="E190" s="51">
        <f>E191+E197+E200+E203+E204+E194</f>
        <v>0</v>
      </c>
      <c r="F190" s="51">
        <f>F191+F197+F200+F203+F204+F194</f>
        <v>252184755</v>
      </c>
      <c r="G190" s="51">
        <f>G191+G197+G200+G203+G204+G194</f>
        <v>252184755</v>
      </c>
      <c r="H190" s="11"/>
    </row>
    <row r="191" spans="1:8" s="12" customFormat="1" ht="24.75" customHeight="1">
      <c r="A191" s="8" t="s">
        <v>122</v>
      </c>
      <c r="B191" s="8" t="s">
        <v>109</v>
      </c>
      <c r="C191" s="9" t="s">
        <v>209</v>
      </c>
      <c r="D191" s="14"/>
      <c r="E191" s="50">
        <v>0</v>
      </c>
      <c r="F191" s="50">
        <v>152092</v>
      </c>
      <c r="G191" s="51">
        <f>E191+F191</f>
        <v>152092</v>
      </c>
      <c r="H191" s="11"/>
    </row>
    <row r="192" spans="1:8" s="12" customFormat="1" ht="17.25" customHeight="1">
      <c r="A192" s="8"/>
      <c r="B192" s="8"/>
      <c r="C192" s="18" t="s">
        <v>10</v>
      </c>
      <c r="D192" s="26"/>
      <c r="E192" s="50"/>
      <c r="F192" s="50"/>
      <c r="G192" s="51"/>
      <c r="H192" s="11"/>
    </row>
    <row r="193" spans="1:8" s="22" customFormat="1" ht="17.25" customHeight="1">
      <c r="A193" s="8"/>
      <c r="B193" s="8"/>
      <c r="C193" s="18" t="s">
        <v>189</v>
      </c>
      <c r="D193" s="26"/>
      <c r="E193" s="50"/>
      <c r="F193" s="59">
        <v>152092</v>
      </c>
      <c r="G193" s="61">
        <f>SUM(E193,F193)</f>
        <v>152092</v>
      </c>
      <c r="H193" s="11"/>
    </row>
    <row r="194" spans="1:8" s="12" customFormat="1" ht="24.75" customHeight="1">
      <c r="A194" s="8" t="s">
        <v>208</v>
      </c>
      <c r="B194" s="8" t="s">
        <v>109</v>
      </c>
      <c r="C194" s="9" t="s">
        <v>210</v>
      </c>
      <c r="D194" s="14"/>
      <c r="E194" s="50">
        <v>0</v>
      </c>
      <c r="F194" s="50">
        <v>23117</v>
      </c>
      <c r="G194" s="51">
        <f>E194+F194</f>
        <v>23117</v>
      </c>
      <c r="H194" s="11"/>
    </row>
    <row r="195" spans="1:8" s="12" customFormat="1" ht="17.25" customHeight="1">
      <c r="A195" s="8"/>
      <c r="B195" s="8"/>
      <c r="C195" s="18" t="s">
        <v>10</v>
      </c>
      <c r="D195" s="26"/>
      <c r="E195" s="50"/>
      <c r="F195" s="50"/>
      <c r="G195" s="51"/>
      <c r="H195" s="11"/>
    </row>
    <row r="196" spans="1:8" s="22" customFormat="1" ht="17.25" customHeight="1">
      <c r="A196" s="8"/>
      <c r="B196" s="8"/>
      <c r="C196" s="18" t="s">
        <v>189</v>
      </c>
      <c r="D196" s="26"/>
      <c r="E196" s="50"/>
      <c r="F196" s="59">
        <v>23117</v>
      </c>
      <c r="G196" s="61">
        <f>SUM(E196,F196)</f>
        <v>23117</v>
      </c>
      <c r="H196" s="11"/>
    </row>
    <row r="197" spans="1:8" s="12" customFormat="1" ht="26.25" customHeight="1">
      <c r="A197" s="8" t="s">
        <v>120</v>
      </c>
      <c r="B197" s="8" t="s">
        <v>121</v>
      </c>
      <c r="C197" s="9" t="s">
        <v>211</v>
      </c>
      <c r="D197" s="14"/>
      <c r="E197" s="50">
        <v>0</v>
      </c>
      <c r="F197" s="50">
        <v>68403</v>
      </c>
      <c r="G197" s="51">
        <f>E197+F197</f>
        <v>68403</v>
      </c>
      <c r="H197" s="11"/>
    </row>
    <row r="198" spans="1:8" s="12" customFormat="1" ht="17.25" customHeight="1">
      <c r="A198" s="8"/>
      <c r="B198" s="8"/>
      <c r="C198" s="18" t="s">
        <v>10</v>
      </c>
      <c r="D198" s="26"/>
      <c r="E198" s="50"/>
      <c r="F198" s="50"/>
      <c r="G198" s="51"/>
      <c r="H198" s="11"/>
    </row>
    <row r="199" spans="1:8" s="22" customFormat="1" ht="17.25" customHeight="1">
      <c r="A199" s="8"/>
      <c r="B199" s="8"/>
      <c r="C199" s="18" t="s">
        <v>189</v>
      </c>
      <c r="D199" s="26"/>
      <c r="E199" s="50"/>
      <c r="F199" s="59">
        <v>68403</v>
      </c>
      <c r="G199" s="61">
        <f>SUM(E199,F199)</f>
        <v>68403</v>
      </c>
      <c r="H199" s="11"/>
    </row>
    <row r="200" spans="1:8" s="12" customFormat="1" ht="26.25" customHeight="1">
      <c r="A200" s="8" t="s">
        <v>177</v>
      </c>
      <c r="B200" s="8" t="s">
        <v>109</v>
      </c>
      <c r="C200" s="9" t="s">
        <v>193</v>
      </c>
      <c r="D200" s="14"/>
      <c r="E200" s="50">
        <v>0</v>
      </c>
      <c r="F200" s="50">
        <v>193656483</v>
      </c>
      <c r="G200" s="51">
        <f>E200+F200</f>
        <v>193656483</v>
      </c>
      <c r="H200" s="11"/>
    </row>
    <row r="201" spans="1:8" s="12" customFormat="1" ht="17.25" customHeight="1">
      <c r="A201" s="8"/>
      <c r="B201" s="8"/>
      <c r="C201" s="18" t="s">
        <v>10</v>
      </c>
      <c r="D201" s="26"/>
      <c r="E201" s="50"/>
      <c r="F201" s="50"/>
      <c r="G201" s="51"/>
      <c r="H201" s="11"/>
    </row>
    <row r="202" spans="1:8" s="22" customFormat="1" ht="17.25" customHeight="1">
      <c r="A202" s="8"/>
      <c r="B202" s="8"/>
      <c r="C202" s="18" t="s">
        <v>189</v>
      </c>
      <c r="D202" s="26"/>
      <c r="E202" s="50">
        <v>0</v>
      </c>
      <c r="F202" s="59">
        <v>1398623</v>
      </c>
      <c r="G202" s="61">
        <f>SUM(E202,F202)</f>
        <v>1398623</v>
      </c>
      <c r="H202" s="11"/>
    </row>
    <row r="203" spans="1:8" s="12" customFormat="1" ht="26.25" customHeight="1">
      <c r="A203" s="8" t="s">
        <v>179</v>
      </c>
      <c r="B203" s="8" t="s">
        <v>180</v>
      </c>
      <c r="C203" s="9" t="s">
        <v>181</v>
      </c>
      <c r="D203" s="14"/>
      <c r="E203" s="50">
        <v>0</v>
      </c>
      <c r="F203" s="50">
        <v>28509660</v>
      </c>
      <c r="G203" s="51">
        <f>E203+F203</f>
        <v>28509660</v>
      </c>
      <c r="H203" s="11"/>
    </row>
    <row r="204" spans="1:8" s="12" customFormat="1" ht="26.25" customHeight="1">
      <c r="A204" s="8" t="s">
        <v>33</v>
      </c>
      <c r="B204" s="8" t="s">
        <v>34</v>
      </c>
      <c r="C204" s="9" t="s">
        <v>110</v>
      </c>
      <c r="D204" s="14"/>
      <c r="E204" s="50">
        <v>0</v>
      </c>
      <c r="F204" s="50">
        <v>29775000</v>
      </c>
      <c r="G204" s="51">
        <f>E204+F204</f>
        <v>29775000</v>
      </c>
      <c r="H204" s="11"/>
    </row>
    <row r="205" spans="1:8" s="12" customFormat="1" ht="36.75" customHeight="1">
      <c r="A205" s="15" t="s">
        <v>94</v>
      </c>
      <c r="B205" s="15"/>
      <c r="C205" s="16" t="s">
        <v>136</v>
      </c>
      <c r="D205" s="14"/>
      <c r="E205" s="51">
        <f>E206</f>
        <v>0</v>
      </c>
      <c r="F205" s="51">
        <f>F206</f>
        <v>4800000</v>
      </c>
      <c r="G205" s="51">
        <f>F205+E205</f>
        <v>4800000</v>
      </c>
      <c r="H205" s="11"/>
    </row>
    <row r="206" spans="1:8" s="12" customFormat="1" ht="53.25" customHeight="1">
      <c r="A206" s="8" t="s">
        <v>111</v>
      </c>
      <c r="B206" s="8" t="s">
        <v>34</v>
      </c>
      <c r="C206" s="9" t="s">
        <v>156</v>
      </c>
      <c r="D206" s="26"/>
      <c r="E206" s="50">
        <v>0</v>
      </c>
      <c r="F206" s="50">
        <v>4800000</v>
      </c>
      <c r="G206" s="51">
        <f>E206+F206</f>
        <v>4800000</v>
      </c>
      <c r="H206" s="11"/>
    </row>
    <row r="207" spans="1:8" s="12" customFormat="1" ht="36.75" customHeight="1">
      <c r="A207" s="15" t="s">
        <v>106</v>
      </c>
      <c r="B207" s="15"/>
      <c r="C207" s="16" t="s">
        <v>107</v>
      </c>
      <c r="D207" s="14"/>
      <c r="E207" s="51">
        <f>E208+E209+E210+E215+E216+E211+E212+E213+E214</f>
        <v>0</v>
      </c>
      <c r="F207" s="51">
        <f>F208+F209+F210+F211+F212+F213+F214+F215+F216</f>
        <v>93050100</v>
      </c>
      <c r="G207" s="51">
        <f>G208+G209+G210+G215+G216+G211+G212+G213+G214</f>
        <v>93050100</v>
      </c>
      <c r="H207" s="11"/>
    </row>
    <row r="208" spans="1:8" s="12" customFormat="1" ht="20.25" customHeight="1" hidden="1">
      <c r="A208" s="8" t="s">
        <v>122</v>
      </c>
      <c r="B208" s="8" t="s">
        <v>109</v>
      </c>
      <c r="C208" s="9" t="s">
        <v>145</v>
      </c>
      <c r="D208" s="14"/>
      <c r="E208" s="50">
        <v>0</v>
      </c>
      <c r="F208" s="50">
        <v>0</v>
      </c>
      <c r="G208" s="51">
        <f aca="true" t="shared" si="4" ref="G208:G217">E208+F208</f>
        <v>0</v>
      </c>
      <c r="H208" s="11"/>
    </row>
    <row r="209" spans="1:8" s="12" customFormat="1" ht="23.25" customHeight="1" hidden="1">
      <c r="A209" s="8" t="s">
        <v>118</v>
      </c>
      <c r="B209" s="8" t="s">
        <v>108</v>
      </c>
      <c r="C209" s="9" t="s">
        <v>119</v>
      </c>
      <c r="D209" s="26"/>
      <c r="E209" s="50">
        <v>0</v>
      </c>
      <c r="F209" s="50">
        <v>0</v>
      </c>
      <c r="G209" s="51">
        <f t="shared" si="4"/>
        <v>0</v>
      </c>
      <c r="H209" s="11"/>
    </row>
    <row r="210" spans="1:8" s="12" customFormat="1" ht="21" customHeight="1" hidden="1">
      <c r="A210" s="8" t="s">
        <v>120</v>
      </c>
      <c r="B210" s="8" t="s">
        <v>121</v>
      </c>
      <c r="C210" s="9" t="s">
        <v>146</v>
      </c>
      <c r="D210" s="26"/>
      <c r="E210" s="50">
        <v>0</v>
      </c>
      <c r="F210" s="50">
        <v>0</v>
      </c>
      <c r="G210" s="51">
        <f t="shared" si="4"/>
        <v>0</v>
      </c>
      <c r="H210" s="11"/>
    </row>
    <row r="211" spans="1:8" s="12" customFormat="1" ht="21" customHeight="1">
      <c r="A211" s="8" t="s">
        <v>177</v>
      </c>
      <c r="B211" s="8" t="s">
        <v>109</v>
      </c>
      <c r="C211" s="9" t="s">
        <v>178</v>
      </c>
      <c r="D211" s="26"/>
      <c r="E211" s="50">
        <v>0</v>
      </c>
      <c r="F211" s="50">
        <v>2700000</v>
      </c>
      <c r="G211" s="51">
        <f t="shared" si="4"/>
        <v>2700000</v>
      </c>
      <c r="H211" s="11"/>
    </row>
    <row r="212" spans="1:8" s="12" customFormat="1" ht="21" customHeight="1">
      <c r="A212" s="8" t="s">
        <v>179</v>
      </c>
      <c r="B212" s="8" t="s">
        <v>180</v>
      </c>
      <c r="C212" s="9" t="s">
        <v>181</v>
      </c>
      <c r="D212" s="26"/>
      <c r="E212" s="50">
        <v>0</v>
      </c>
      <c r="F212" s="50">
        <v>1500000</v>
      </c>
      <c r="G212" s="51">
        <f t="shared" si="4"/>
        <v>1500000</v>
      </c>
      <c r="H212" s="11"/>
    </row>
    <row r="213" spans="1:8" s="12" customFormat="1" ht="36" customHeight="1">
      <c r="A213" s="8" t="s">
        <v>182</v>
      </c>
      <c r="B213" s="8" t="s">
        <v>121</v>
      </c>
      <c r="C213" s="9" t="s">
        <v>183</v>
      </c>
      <c r="D213" s="26"/>
      <c r="E213" s="50">
        <v>0</v>
      </c>
      <c r="F213" s="50">
        <v>2000000</v>
      </c>
      <c r="G213" s="51">
        <f t="shared" si="4"/>
        <v>2000000</v>
      </c>
      <c r="H213" s="11"/>
    </row>
    <row r="214" spans="1:8" s="12" customFormat="1" ht="27" customHeight="1">
      <c r="A214" s="8" t="s">
        <v>184</v>
      </c>
      <c r="B214" s="8" t="s">
        <v>108</v>
      </c>
      <c r="C214" s="9" t="s">
        <v>119</v>
      </c>
      <c r="D214" s="26"/>
      <c r="E214" s="50">
        <v>0</v>
      </c>
      <c r="F214" s="50">
        <v>570000</v>
      </c>
      <c r="G214" s="51">
        <f t="shared" si="4"/>
        <v>570000</v>
      </c>
      <c r="H214" s="11"/>
    </row>
    <row r="215" spans="1:8" s="12" customFormat="1" ht="53.25" customHeight="1">
      <c r="A215" s="8" t="s">
        <v>111</v>
      </c>
      <c r="B215" s="8" t="s">
        <v>34</v>
      </c>
      <c r="C215" s="9" t="s">
        <v>156</v>
      </c>
      <c r="D215" s="26"/>
      <c r="E215" s="50">
        <v>0</v>
      </c>
      <c r="F215" s="50">
        <v>85280100</v>
      </c>
      <c r="G215" s="51">
        <f t="shared" si="4"/>
        <v>85280100</v>
      </c>
      <c r="H215" s="11"/>
    </row>
    <row r="216" spans="1:8" s="12" customFormat="1" ht="32.25" customHeight="1">
      <c r="A216" s="8" t="s">
        <v>33</v>
      </c>
      <c r="B216" s="8" t="s">
        <v>34</v>
      </c>
      <c r="C216" s="9" t="s">
        <v>110</v>
      </c>
      <c r="D216" s="26"/>
      <c r="E216" s="50"/>
      <c r="F216" s="50">
        <v>1000000</v>
      </c>
      <c r="G216" s="51">
        <f t="shared" si="4"/>
        <v>1000000</v>
      </c>
      <c r="H216" s="11"/>
    </row>
    <row r="217" spans="1:8" s="12" customFormat="1" ht="77.25" customHeight="1">
      <c r="A217" s="8"/>
      <c r="B217" s="8"/>
      <c r="C217" s="9"/>
      <c r="D217" s="26" t="s">
        <v>216</v>
      </c>
      <c r="E217" s="51">
        <f>E219</f>
        <v>1500000</v>
      </c>
      <c r="F217" s="51"/>
      <c r="G217" s="51">
        <f t="shared" si="4"/>
        <v>1500000</v>
      </c>
      <c r="H217" s="11"/>
    </row>
    <row r="218" spans="1:8" s="12" customFormat="1" ht="16.5" customHeight="1">
      <c r="A218" s="8"/>
      <c r="B218" s="8"/>
      <c r="C218" s="9"/>
      <c r="D218" s="14" t="s">
        <v>10</v>
      </c>
      <c r="E218" s="50"/>
      <c r="F218" s="50"/>
      <c r="G218" s="51"/>
      <c r="H218" s="11"/>
    </row>
    <row r="219" spans="1:8" s="12" customFormat="1" ht="48.75" customHeight="1">
      <c r="A219" s="15" t="s">
        <v>171</v>
      </c>
      <c r="B219" s="15"/>
      <c r="C219" s="16" t="s">
        <v>172</v>
      </c>
      <c r="D219" s="14"/>
      <c r="E219" s="51">
        <f>E220</f>
        <v>1500000</v>
      </c>
      <c r="F219" s="50"/>
      <c r="G219" s="51">
        <f>E219+F219</f>
        <v>1500000</v>
      </c>
      <c r="H219" s="11"/>
    </row>
    <row r="220" spans="1:8" s="12" customFormat="1" ht="16.5" customHeight="1">
      <c r="A220" s="8" t="s">
        <v>26</v>
      </c>
      <c r="B220" s="8" t="s">
        <v>27</v>
      </c>
      <c r="C220" s="9" t="s">
        <v>28</v>
      </c>
      <c r="D220" s="14"/>
      <c r="E220" s="50">
        <v>1500000</v>
      </c>
      <c r="F220" s="50"/>
      <c r="G220" s="51">
        <f>E220+F220</f>
        <v>1500000</v>
      </c>
      <c r="H220" s="11"/>
    </row>
    <row r="221" spans="1:8" s="12" customFormat="1" ht="46.5" customHeight="1">
      <c r="A221" s="8"/>
      <c r="B221" s="8"/>
      <c r="C221" s="9"/>
      <c r="D221" s="26" t="s">
        <v>217</v>
      </c>
      <c r="E221" s="51">
        <f>E223</f>
        <v>500000</v>
      </c>
      <c r="F221" s="51"/>
      <c r="G221" s="51">
        <f>E221+F221</f>
        <v>500000</v>
      </c>
      <c r="H221" s="11"/>
    </row>
    <row r="222" spans="1:8" s="12" customFormat="1" ht="16.5" customHeight="1">
      <c r="A222" s="8"/>
      <c r="B222" s="8"/>
      <c r="C222" s="9"/>
      <c r="D222" s="14" t="s">
        <v>10</v>
      </c>
      <c r="E222" s="50"/>
      <c r="F222" s="50"/>
      <c r="G222" s="51"/>
      <c r="H222" s="11"/>
    </row>
    <row r="223" spans="1:8" s="12" customFormat="1" ht="48.75" customHeight="1">
      <c r="A223" s="15">
        <v>40</v>
      </c>
      <c r="B223" s="15"/>
      <c r="C223" s="16" t="s">
        <v>95</v>
      </c>
      <c r="D223" s="14"/>
      <c r="E223" s="51">
        <f>E224</f>
        <v>500000</v>
      </c>
      <c r="F223" s="50"/>
      <c r="G223" s="51">
        <f>E223+F223</f>
        <v>500000</v>
      </c>
      <c r="H223" s="11"/>
    </row>
    <row r="224" spans="1:8" s="12" customFormat="1" ht="16.5" customHeight="1">
      <c r="A224" s="8" t="s">
        <v>212</v>
      </c>
      <c r="B224" s="8" t="s">
        <v>213</v>
      </c>
      <c r="C224" s="9" t="s">
        <v>214</v>
      </c>
      <c r="D224" s="14"/>
      <c r="E224" s="50">
        <v>500000</v>
      </c>
      <c r="F224" s="50"/>
      <c r="G224" s="51">
        <f>E224+F224</f>
        <v>500000</v>
      </c>
      <c r="H224" s="11"/>
    </row>
    <row r="225" spans="1:8" s="12" customFormat="1" ht="46.5" customHeight="1">
      <c r="A225" s="8"/>
      <c r="B225" s="8"/>
      <c r="C225" s="9"/>
      <c r="D225" s="26" t="s">
        <v>241</v>
      </c>
      <c r="E225" s="51">
        <f>E227</f>
        <v>10000000</v>
      </c>
      <c r="F225" s="51">
        <f>F227</f>
        <v>10000000</v>
      </c>
      <c r="G225" s="51">
        <f>G227</f>
        <v>20000000</v>
      </c>
      <c r="H225" s="11"/>
    </row>
    <row r="226" spans="1:8" s="12" customFormat="1" ht="16.5" customHeight="1">
      <c r="A226" s="8"/>
      <c r="B226" s="8"/>
      <c r="C226" s="9"/>
      <c r="D226" s="14" t="s">
        <v>10</v>
      </c>
      <c r="E226" s="50"/>
      <c r="F226" s="50"/>
      <c r="G226" s="51"/>
      <c r="H226" s="11"/>
    </row>
    <row r="227" spans="1:8" s="12" customFormat="1" ht="34.5" customHeight="1">
      <c r="A227" s="15" t="s">
        <v>221</v>
      </c>
      <c r="B227" s="15"/>
      <c r="C227" s="16" t="s">
        <v>222</v>
      </c>
      <c r="D227" s="14"/>
      <c r="E227" s="51">
        <f>E228</f>
        <v>10000000</v>
      </c>
      <c r="F227" s="51">
        <f>F228</f>
        <v>10000000</v>
      </c>
      <c r="G227" s="51">
        <f>G228</f>
        <v>20000000</v>
      </c>
      <c r="H227" s="11"/>
    </row>
    <row r="228" spans="1:8" s="12" customFormat="1" ht="59.25" customHeight="1">
      <c r="A228" s="8" t="s">
        <v>111</v>
      </c>
      <c r="B228" s="8" t="s">
        <v>34</v>
      </c>
      <c r="C228" s="9" t="s">
        <v>223</v>
      </c>
      <c r="D228" s="14"/>
      <c r="E228" s="50">
        <v>10000000</v>
      </c>
      <c r="F228" s="50">
        <v>10000000</v>
      </c>
      <c r="G228" s="51">
        <f>E228+F228</f>
        <v>20000000</v>
      </c>
      <c r="H228" s="11"/>
    </row>
    <row r="229" spans="1:8" s="12" customFormat="1" ht="44.25" customHeight="1">
      <c r="A229" s="8"/>
      <c r="B229" s="8"/>
      <c r="C229" s="9"/>
      <c r="D229" s="26" t="s">
        <v>242</v>
      </c>
      <c r="E229" s="51">
        <f>E231</f>
        <v>0</v>
      </c>
      <c r="F229" s="51">
        <f>F231</f>
        <v>16445744</v>
      </c>
      <c r="G229" s="51">
        <f>G231</f>
        <v>16445744</v>
      </c>
      <c r="H229" s="11"/>
    </row>
    <row r="230" spans="1:8" s="12" customFormat="1" ht="20.25" customHeight="1">
      <c r="A230" s="8"/>
      <c r="B230" s="8"/>
      <c r="C230" s="9"/>
      <c r="D230" s="14" t="s">
        <v>10</v>
      </c>
      <c r="E230" s="51"/>
      <c r="F230" s="51"/>
      <c r="G230" s="51"/>
      <c r="H230" s="11"/>
    </row>
    <row r="231" spans="1:8" s="12" customFormat="1" ht="29.25" customHeight="1">
      <c r="A231" s="15" t="s">
        <v>29</v>
      </c>
      <c r="B231" s="15"/>
      <c r="C231" s="16" t="s">
        <v>250</v>
      </c>
      <c r="D231" s="26"/>
      <c r="E231" s="51">
        <f>E232</f>
        <v>0</v>
      </c>
      <c r="F231" s="51">
        <f>F232</f>
        <v>16445744</v>
      </c>
      <c r="G231" s="51">
        <f>G232</f>
        <v>16445744</v>
      </c>
      <c r="H231" s="11"/>
    </row>
    <row r="232" spans="1:8" s="12" customFormat="1" ht="29.25" customHeight="1">
      <c r="A232" s="8" t="s">
        <v>31</v>
      </c>
      <c r="B232" s="8" t="s">
        <v>12</v>
      </c>
      <c r="C232" s="9" t="s">
        <v>32</v>
      </c>
      <c r="D232" s="26"/>
      <c r="E232" s="50">
        <v>0</v>
      </c>
      <c r="F232" s="50">
        <v>16445744</v>
      </c>
      <c r="G232" s="51">
        <f>E232+F232</f>
        <v>16445744</v>
      </c>
      <c r="H232" s="11"/>
    </row>
    <row r="233" spans="1:8" s="12" customFormat="1" ht="76.5" customHeight="1">
      <c r="A233" s="8"/>
      <c r="B233" s="8"/>
      <c r="C233" s="9"/>
      <c r="D233" s="26" t="s">
        <v>243</v>
      </c>
      <c r="E233" s="51">
        <f>E235</f>
        <v>520000</v>
      </c>
      <c r="F233" s="51">
        <f>F235</f>
        <v>0</v>
      </c>
      <c r="G233" s="51">
        <f>G235</f>
        <v>520000</v>
      </c>
      <c r="H233" s="11"/>
    </row>
    <row r="234" spans="1:8" s="12" customFormat="1" ht="17.25" customHeight="1">
      <c r="A234" s="8"/>
      <c r="B234" s="8"/>
      <c r="C234" s="9"/>
      <c r="D234" s="14" t="s">
        <v>10</v>
      </c>
      <c r="E234" s="51"/>
      <c r="F234" s="51"/>
      <c r="G234" s="51"/>
      <c r="H234" s="11"/>
    </row>
    <row r="235" spans="1:8" s="12" customFormat="1" ht="35.25" customHeight="1">
      <c r="A235" s="15" t="s">
        <v>233</v>
      </c>
      <c r="B235" s="15"/>
      <c r="C235" s="16" t="s">
        <v>137</v>
      </c>
      <c r="D235" s="26"/>
      <c r="E235" s="51">
        <f>E236</f>
        <v>520000</v>
      </c>
      <c r="F235" s="51">
        <f>F236</f>
        <v>0</v>
      </c>
      <c r="G235" s="51">
        <f>G236</f>
        <v>520000</v>
      </c>
      <c r="H235" s="11"/>
    </row>
    <row r="236" spans="1:8" s="12" customFormat="1" ht="49.5" customHeight="1">
      <c r="A236" s="8" t="s">
        <v>111</v>
      </c>
      <c r="B236" s="8" t="s">
        <v>34</v>
      </c>
      <c r="C236" s="9" t="s">
        <v>223</v>
      </c>
      <c r="D236" s="26"/>
      <c r="E236" s="50">
        <v>520000</v>
      </c>
      <c r="F236" s="50"/>
      <c r="G236" s="51">
        <f>E236+F236</f>
        <v>520000</v>
      </c>
      <c r="H236" s="11"/>
    </row>
    <row r="237" spans="1:8" s="12" customFormat="1" ht="61.5" customHeight="1">
      <c r="A237" s="8"/>
      <c r="B237" s="8"/>
      <c r="C237" s="9"/>
      <c r="D237" s="26" t="s">
        <v>262</v>
      </c>
      <c r="E237" s="51">
        <f>E239</f>
        <v>500000</v>
      </c>
      <c r="F237" s="51">
        <f>F239</f>
        <v>0</v>
      </c>
      <c r="G237" s="51">
        <f>G239</f>
        <v>500000</v>
      </c>
      <c r="H237" s="11"/>
    </row>
    <row r="238" spans="1:8" s="12" customFormat="1" ht="17.25" customHeight="1">
      <c r="A238" s="8"/>
      <c r="B238" s="8"/>
      <c r="C238" s="9"/>
      <c r="D238" s="14" t="s">
        <v>10</v>
      </c>
      <c r="E238" s="51"/>
      <c r="F238" s="51"/>
      <c r="G238" s="51"/>
      <c r="H238" s="11"/>
    </row>
    <row r="239" spans="1:8" s="12" customFormat="1" ht="35.25" customHeight="1">
      <c r="A239" s="15" t="s">
        <v>231</v>
      </c>
      <c r="B239" s="15"/>
      <c r="C239" s="16" t="s">
        <v>232</v>
      </c>
      <c r="D239" s="26"/>
      <c r="E239" s="51">
        <f>E240</f>
        <v>500000</v>
      </c>
      <c r="F239" s="51">
        <f>F240</f>
        <v>0</v>
      </c>
      <c r="G239" s="51">
        <f>G240</f>
        <v>500000</v>
      </c>
      <c r="H239" s="11"/>
    </row>
    <row r="240" spans="1:8" s="12" customFormat="1" ht="49.5" customHeight="1">
      <c r="A240" s="8" t="s">
        <v>111</v>
      </c>
      <c r="B240" s="8" t="s">
        <v>34</v>
      </c>
      <c r="C240" s="9" t="s">
        <v>223</v>
      </c>
      <c r="D240" s="26"/>
      <c r="E240" s="50">
        <v>500000</v>
      </c>
      <c r="F240" s="50"/>
      <c r="G240" s="51">
        <f>E240+F240</f>
        <v>500000</v>
      </c>
      <c r="H240" s="11"/>
    </row>
    <row r="241" spans="1:8" s="12" customFormat="1" ht="41.25" customHeight="1">
      <c r="A241" s="8"/>
      <c r="B241" s="8"/>
      <c r="C241" s="9"/>
      <c r="D241" s="26" t="s">
        <v>263</v>
      </c>
      <c r="E241" s="51">
        <f>E243</f>
        <v>1474890.06</v>
      </c>
      <c r="F241" s="51">
        <f>F243</f>
        <v>25000</v>
      </c>
      <c r="G241" s="51">
        <f>G243</f>
        <v>1499890.06</v>
      </c>
      <c r="H241" s="11"/>
    </row>
    <row r="242" spans="1:8" s="12" customFormat="1" ht="17.25" customHeight="1">
      <c r="A242" s="8"/>
      <c r="B242" s="8"/>
      <c r="C242" s="9"/>
      <c r="D242" s="14" t="s">
        <v>10</v>
      </c>
      <c r="E242" s="51"/>
      <c r="F242" s="51"/>
      <c r="G242" s="51"/>
      <c r="H242" s="11"/>
    </row>
    <row r="243" spans="1:8" s="12" customFormat="1" ht="20.25" customHeight="1">
      <c r="A243" s="15" t="s">
        <v>173</v>
      </c>
      <c r="B243" s="15"/>
      <c r="C243" s="16" t="s">
        <v>11</v>
      </c>
      <c r="D243" s="26"/>
      <c r="E243" s="51">
        <f>E244</f>
        <v>1474890.06</v>
      </c>
      <c r="F243" s="51">
        <f>F244</f>
        <v>25000</v>
      </c>
      <c r="G243" s="51">
        <f>G244</f>
        <v>1499890.06</v>
      </c>
      <c r="H243" s="11"/>
    </row>
    <row r="244" spans="1:8" s="12" customFormat="1" ht="49.5" customHeight="1">
      <c r="A244" s="8" t="s">
        <v>33</v>
      </c>
      <c r="B244" s="8" t="s">
        <v>34</v>
      </c>
      <c r="C244" s="9" t="s">
        <v>236</v>
      </c>
      <c r="D244" s="26"/>
      <c r="E244" s="50">
        <v>1474890.06</v>
      </c>
      <c r="F244" s="50">
        <v>25000</v>
      </c>
      <c r="G244" s="51">
        <f>E244+F244</f>
        <v>1499890.06</v>
      </c>
      <c r="H244" s="11"/>
    </row>
    <row r="245" spans="1:8" s="12" customFormat="1" ht="69" customHeight="1">
      <c r="A245" s="8"/>
      <c r="B245" s="8"/>
      <c r="C245" s="9"/>
      <c r="D245" s="26" t="s">
        <v>248</v>
      </c>
      <c r="E245" s="50">
        <f>E247</f>
        <v>500000</v>
      </c>
      <c r="F245" s="50">
        <f>F247</f>
        <v>0</v>
      </c>
      <c r="G245" s="51">
        <f>E245+F245</f>
        <v>500000</v>
      </c>
      <c r="H245" s="11"/>
    </row>
    <row r="246" spans="1:8" s="12" customFormat="1" ht="25.5" customHeight="1">
      <c r="A246" s="8"/>
      <c r="B246" s="8"/>
      <c r="C246" s="9"/>
      <c r="D246" s="14" t="s">
        <v>10</v>
      </c>
      <c r="E246" s="50"/>
      <c r="F246" s="50"/>
      <c r="G246" s="51"/>
      <c r="H246" s="11"/>
    </row>
    <row r="247" spans="1:8" s="12" customFormat="1" ht="24.75" customHeight="1">
      <c r="A247" s="45" t="s">
        <v>173</v>
      </c>
      <c r="B247" s="15"/>
      <c r="C247" s="16" t="s">
        <v>11</v>
      </c>
      <c r="D247" s="26"/>
      <c r="E247" s="50">
        <f>E248</f>
        <v>500000</v>
      </c>
      <c r="F247" s="50">
        <f>F248</f>
        <v>0</v>
      </c>
      <c r="G247" s="51">
        <f>E247+F247</f>
        <v>500000</v>
      </c>
      <c r="H247" s="11"/>
    </row>
    <row r="248" spans="1:8" s="12" customFormat="1" ht="37.5" customHeight="1">
      <c r="A248" s="8" t="s">
        <v>245</v>
      </c>
      <c r="B248" s="8" t="s">
        <v>246</v>
      </c>
      <c r="C248" s="68" t="s">
        <v>247</v>
      </c>
      <c r="D248" s="26"/>
      <c r="E248" s="50">
        <v>500000</v>
      </c>
      <c r="F248" s="50">
        <v>0</v>
      </c>
      <c r="G248" s="51">
        <f>E248+F248</f>
        <v>500000</v>
      </c>
      <c r="H248" s="11"/>
    </row>
    <row r="249" spans="1:9" s="12" customFormat="1" ht="30" customHeight="1">
      <c r="A249" s="86" t="s">
        <v>117</v>
      </c>
      <c r="B249" s="86"/>
      <c r="C249" s="86"/>
      <c r="D249" s="86"/>
      <c r="E249" s="67">
        <f>E8+E16+E27+E36+E44+E49+E56+E61+E71+E77+E91+E101+E106+E110+E117+E121+E125+E169+E173+E183+E188+E217+E221+E225+E229+E233+E237+E241+E245</f>
        <v>591419366.6899999</v>
      </c>
      <c r="F249" s="67">
        <f>F8+F16+F27+F36+F44+F49+F56+F61+F71+F77+F91+F101+F106+F110+F117+F121+F125+F169+F173+F183+F188+F217+F221+F225+F229+F233+F237+F241+F245</f>
        <v>2003712764.0700002</v>
      </c>
      <c r="G249" s="67">
        <f>G8+G16+G27+G36+G44+G49+G56+G61+G71+G77+G91+G101+G106+G110+G117+G121+G125+G169+G173+G183+G188+G217+G221+G225+G229+G233+G237+G241+G245</f>
        <v>2595132130.76</v>
      </c>
      <c r="H249" s="11"/>
      <c r="I249" s="11"/>
    </row>
    <row r="251" spans="2:11" ht="18.75" customHeight="1">
      <c r="B251" s="83" t="s">
        <v>197</v>
      </c>
      <c r="C251" s="83"/>
      <c r="D251" s="83"/>
      <c r="E251" s="28"/>
      <c r="F251" s="84" t="s">
        <v>198</v>
      </c>
      <c r="G251" s="84"/>
      <c r="H251" s="29"/>
      <c r="I251" s="29"/>
      <c r="J251" s="29"/>
      <c r="K251" s="29"/>
    </row>
    <row r="252" spans="2:7" ht="18.75" customHeight="1">
      <c r="B252" s="81"/>
      <c r="C252" s="81"/>
      <c r="D252" s="79"/>
      <c r="E252" s="36"/>
      <c r="F252" s="36"/>
      <c r="G252" s="36"/>
    </row>
    <row r="253" spans="2:7" ht="15.75">
      <c r="B253" s="81"/>
      <c r="C253" s="82"/>
      <c r="E253" s="36"/>
      <c r="F253" s="36"/>
      <c r="G253" s="36"/>
    </row>
    <row r="254" spans="5:7" ht="12.75">
      <c r="E254" s="37"/>
      <c r="F254" s="37"/>
      <c r="G254" s="37"/>
    </row>
    <row r="255" spans="5:7" ht="12.75">
      <c r="E255" s="37"/>
      <c r="F255" s="37"/>
      <c r="G255" s="37"/>
    </row>
    <row r="256" spans="5:10" ht="12.75">
      <c r="E256" s="37"/>
      <c r="F256" s="37"/>
      <c r="G256" s="37"/>
      <c r="J256" s="48"/>
    </row>
    <row r="257" spans="5:7" ht="12.75">
      <c r="E257" s="37"/>
      <c r="F257" s="37"/>
      <c r="G257" s="37"/>
    </row>
    <row r="258" spans="5:7" ht="12.75">
      <c r="E258" s="37"/>
      <c r="F258" s="37"/>
      <c r="G258" s="37"/>
    </row>
    <row r="260" spans="5:7" ht="12.75">
      <c r="E260" s="37"/>
      <c r="F260" s="37"/>
      <c r="G260" s="37"/>
    </row>
  </sheetData>
  <sheetProtection selectLockedCells="1" selectUnlockedCells="1"/>
  <mergeCells count="10">
    <mergeCell ref="B252:C252"/>
    <mergeCell ref="B253:C253"/>
    <mergeCell ref="B251:D251"/>
    <mergeCell ref="F251:G251"/>
    <mergeCell ref="F1:G1"/>
    <mergeCell ref="F2:G2"/>
    <mergeCell ref="A249:D249"/>
    <mergeCell ref="F3:G3"/>
    <mergeCell ref="A4:G4"/>
    <mergeCell ref="A5:G5"/>
  </mergeCells>
  <printOptions horizontalCentered="1"/>
  <pageMargins left="0.3937007874015748" right="0.3937007874015748" top="0.7874015748031497" bottom="1.1811023622047245" header="0.3937007874015748" footer="0.5118110236220472"/>
  <pageSetup horizontalDpi="600" verticalDpi="600" orientation="landscape" paperSize="9" scale="63" r:id="rId1"/>
  <headerFooter differentFirst="1" alignWithMargins="0"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РАДА1</cp:lastModifiedBy>
  <cp:lastPrinted>2016-11-30T13:27:14Z</cp:lastPrinted>
  <dcterms:created xsi:type="dcterms:W3CDTF">2016-11-30T13:11:28Z</dcterms:created>
  <dcterms:modified xsi:type="dcterms:W3CDTF">2016-12-06T15:10:47Z</dcterms:modified>
  <cp:category/>
  <cp:version/>
  <cp:contentType/>
  <cp:contentStatus/>
</cp:coreProperties>
</file>