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830" yWindow="-60" windowWidth="14520" windowHeight="12555" tabRatio="819"/>
  </bookViews>
  <sheets>
    <sheet name="дод.3" sheetId="3" r:id="rId1"/>
  </sheets>
  <definedNames>
    <definedName name="_xlnm._FilterDatabase" localSheetId="0" hidden="1">дод.3!$C$7:$Q$347</definedName>
    <definedName name="Z_2649DBE9_4FB9_4684_9FB9_409ACC205032_.wvu.FilterData" localSheetId="0" hidden="1">дод.3!$C$7:$Q$347</definedName>
    <definedName name="Z_48EF5860_4203_47F1_8497_6BEAE9FC7DAC_.wvu.Cols" localSheetId="0" hidden="1">дод.3!#REF!</definedName>
    <definedName name="Z_48EF5860_4203_47F1_8497_6BEAE9FC7DAC_.wvu.FilterData" localSheetId="0" hidden="1">дод.3!$C$7:$Q$347</definedName>
    <definedName name="Z_48EF5860_4203_47F1_8497_6BEAE9FC7DAC_.wvu.PrintArea" localSheetId="0" hidden="1">дод.3!$C$1:$Q$363</definedName>
    <definedName name="Z_48EF5860_4203_47F1_8497_6BEAE9FC7DAC_.wvu.PrintTitles" localSheetId="0" hidden="1">дод.3!$4:$7</definedName>
    <definedName name="Z_96E2A35E_4A48_419F_9E38_8CEFA5D27C66_.wvu.Cols" localSheetId="0" hidden="1">дод.3!#REF!</definedName>
    <definedName name="Z_96E2A35E_4A48_419F_9E38_8CEFA5D27C66_.wvu.FilterData" localSheetId="0" hidden="1">дод.3!$C$7:$Q$347</definedName>
    <definedName name="Z_96E2A35E_4A48_419F_9E38_8CEFA5D27C66_.wvu.PrintArea" localSheetId="0" hidden="1">дод.3!$C$1:$Q$363</definedName>
    <definedName name="Z_96E2A35E_4A48_419F_9E38_8CEFA5D27C66_.wvu.PrintTitles" localSheetId="0" hidden="1">дод.3!$4:$7</definedName>
    <definedName name="Z_ABBD498D_3D2F_4E62_985A_EF1DC4D9DC47_.wvu.Cols" localSheetId="0" hidden="1">дод.3!#REF!</definedName>
    <definedName name="Z_ABBD498D_3D2F_4E62_985A_EF1DC4D9DC47_.wvu.FilterData" localSheetId="0" hidden="1">дод.3!$C$7:$Q$347</definedName>
    <definedName name="Z_ABBD498D_3D2F_4E62_985A_EF1DC4D9DC47_.wvu.PrintArea" localSheetId="0" hidden="1">дод.3!$C$1:$Q$363</definedName>
    <definedName name="Z_ABBD498D_3D2F_4E62_985A_EF1DC4D9DC47_.wvu.PrintTitles" localSheetId="0" hidden="1">дод.3!$4:$7</definedName>
    <definedName name="Z_D712F871_6858_44B8_AA22_8F2C734047E2_.wvu.Cols" localSheetId="0" hidden="1">дод.3!#REF!</definedName>
    <definedName name="Z_D712F871_6858_44B8_AA22_8F2C734047E2_.wvu.FilterData" localSheetId="0" hidden="1">дод.3!$C$7:$Q$347</definedName>
    <definedName name="Z_D712F871_6858_44B8_AA22_8F2C734047E2_.wvu.PrintArea" localSheetId="0" hidden="1">дод.3!$C$1:$Q$363</definedName>
    <definedName name="Z_D712F871_6858_44B8_AA22_8F2C734047E2_.wvu.PrintTitles" localSheetId="0" hidden="1">дод.3!$4:$7</definedName>
    <definedName name="Z_E02D48B6_D0D9_4E6E_B70D_8E13580A6528_.wvu.Cols" localSheetId="0" hidden="1">дод.3!#REF!</definedName>
    <definedName name="Z_E02D48B6_D0D9_4E6E_B70D_8E13580A6528_.wvu.FilterData" localSheetId="0" hidden="1">дод.3!$C$7:$Q$347</definedName>
    <definedName name="Z_E02D48B6_D0D9_4E6E_B70D_8E13580A6528_.wvu.PrintArea" localSheetId="0" hidden="1">дод.3!$C$1:$Q$363</definedName>
    <definedName name="Z_E02D48B6_D0D9_4E6E_B70D_8E13580A6528_.wvu.PrintTitles" localSheetId="0" hidden="1">дод.3!$4:$7</definedName>
    <definedName name="_xlnm.Print_Titles" localSheetId="0">дод.3!$3:$7</definedName>
    <definedName name="_xlnm.Print_Area" localSheetId="0">дод.3!$A$1:$Q$351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P63" i="3" l="1"/>
  <c r="P66" i="3"/>
  <c r="P71" i="3"/>
  <c r="P37" i="3"/>
  <c r="P36" i="3" s="1"/>
  <c r="O71" i="3"/>
  <c r="O63" i="3"/>
  <c r="O66" i="3"/>
  <c r="O37" i="3"/>
  <c r="G71" i="3"/>
  <c r="G63" i="3"/>
  <c r="G66" i="3"/>
  <c r="G37" i="3"/>
  <c r="G120" i="3"/>
  <c r="O321" i="3"/>
  <c r="O320" i="3" s="1"/>
  <c r="G321" i="3"/>
  <c r="G320" i="3" s="1"/>
  <c r="J321" i="3"/>
  <c r="J320" i="3" s="1"/>
  <c r="L321" i="3"/>
  <c r="L320" i="3"/>
  <c r="K320" i="3" s="1"/>
  <c r="M321" i="3"/>
  <c r="M320" i="3"/>
  <c r="N321" i="3"/>
  <c r="N320" i="3"/>
  <c r="P321" i="3"/>
  <c r="P320" i="3"/>
  <c r="H321" i="3"/>
  <c r="H320" i="3"/>
  <c r="I321" i="3"/>
  <c r="I320" i="3"/>
  <c r="K321" i="3"/>
  <c r="G328" i="3"/>
  <c r="G327" i="3" s="1"/>
  <c r="G155" i="3"/>
  <c r="G140" i="3"/>
  <c r="G144" i="3"/>
  <c r="G146" i="3"/>
  <c r="G152" i="3"/>
  <c r="G157" i="3"/>
  <c r="G137" i="3"/>
  <c r="G136" i="3" s="1"/>
  <c r="G210" i="3"/>
  <c r="G200" i="3" s="1"/>
  <c r="G199" i="3" s="1"/>
  <c r="G12" i="3"/>
  <c r="G18" i="3"/>
  <c r="G21" i="3"/>
  <c r="G9" i="3" s="1"/>
  <c r="G8" i="3" s="1"/>
  <c r="G318" i="3"/>
  <c r="G317" i="3" s="1"/>
  <c r="G316" i="3" s="1"/>
  <c r="G333" i="3"/>
  <c r="G332" i="3" s="1"/>
  <c r="G78" i="3"/>
  <c r="G77" i="3" s="1"/>
  <c r="G324" i="3"/>
  <c r="G323" i="3" s="1"/>
  <c r="G176" i="3"/>
  <c r="G182" i="3"/>
  <c r="G170" i="3"/>
  <c r="G186" i="3"/>
  <c r="G179" i="3"/>
  <c r="G189" i="3"/>
  <c r="G184" i="3"/>
  <c r="G246" i="3"/>
  <c r="G225" i="3"/>
  <c r="G228" i="3"/>
  <c r="G235" i="3"/>
  <c r="G242" i="3"/>
  <c r="G252" i="3"/>
  <c r="G273" i="3"/>
  <c r="G276" i="3"/>
  <c r="G264" i="3" s="1"/>
  <c r="G263" i="3" s="1"/>
  <c r="G298" i="3"/>
  <c r="G293" i="3"/>
  <c r="G292" i="3" s="1"/>
  <c r="G217" i="3"/>
  <c r="G216" i="3" s="1"/>
  <c r="G36" i="3"/>
  <c r="G260" i="3"/>
  <c r="G259" i="3"/>
  <c r="G196" i="3"/>
  <c r="G195" i="3"/>
  <c r="G194" i="3" s="1"/>
  <c r="G29" i="3"/>
  <c r="G28" i="3" s="1"/>
  <c r="G34" i="3"/>
  <c r="G33" i="3" s="1"/>
  <c r="G281" i="3"/>
  <c r="G280" i="3" s="1"/>
  <c r="G289" i="3"/>
  <c r="G283" i="3" s="1"/>
  <c r="G304" i="3"/>
  <c r="G313" i="3"/>
  <c r="G303" i="3" s="1"/>
  <c r="G302" i="3" s="1"/>
  <c r="H328" i="3"/>
  <c r="H327" i="3" s="1"/>
  <c r="H318" i="3"/>
  <c r="H317" i="3" s="1"/>
  <c r="H316" i="3" s="1"/>
  <c r="H333" i="3"/>
  <c r="H332" i="3" s="1"/>
  <c r="H324" i="3"/>
  <c r="H323" i="3" s="1"/>
  <c r="H298" i="3"/>
  <c r="H293" i="3" s="1"/>
  <c r="H292" i="3" s="1"/>
  <c r="H66" i="3"/>
  <c r="H71" i="3"/>
  <c r="H63" i="3"/>
  <c r="H37" i="3"/>
  <c r="H36" i="3" s="1"/>
  <c r="H18" i="3"/>
  <c r="H21" i="3"/>
  <c r="H12" i="3"/>
  <c r="H260" i="3"/>
  <c r="H259" i="3" s="1"/>
  <c r="H217" i="3"/>
  <c r="H216" i="3" s="1"/>
  <c r="H210" i="3"/>
  <c r="H200" i="3" s="1"/>
  <c r="H199" i="3" s="1"/>
  <c r="H196" i="3"/>
  <c r="H195" i="3" s="1"/>
  <c r="H194" i="3" s="1"/>
  <c r="H170" i="3"/>
  <c r="H176" i="3"/>
  <c r="H182" i="3"/>
  <c r="H186" i="3"/>
  <c r="H179" i="3"/>
  <c r="H189" i="3"/>
  <c r="H184" i="3"/>
  <c r="H165" i="3"/>
  <c r="H164" i="3" s="1"/>
  <c r="H140" i="3"/>
  <c r="H144" i="3"/>
  <c r="H137" i="3" s="1"/>
  <c r="H136" i="3" s="1"/>
  <c r="H146" i="3"/>
  <c r="H152" i="3"/>
  <c r="H155" i="3"/>
  <c r="H157" i="3"/>
  <c r="H120" i="3"/>
  <c r="H78" i="3" s="1"/>
  <c r="H77" i="3" s="1"/>
  <c r="H29" i="3"/>
  <c r="H28" i="3"/>
  <c r="H34" i="3"/>
  <c r="H33" i="3"/>
  <c r="H225" i="3"/>
  <c r="H228" i="3"/>
  <c r="H235" i="3"/>
  <c r="H242" i="3"/>
  <c r="H252" i="3"/>
  <c r="H246" i="3"/>
  <c r="H273" i="3"/>
  <c r="H276" i="3"/>
  <c r="H264" i="3" s="1"/>
  <c r="H263" i="3" s="1"/>
  <c r="H281" i="3"/>
  <c r="H280" i="3"/>
  <c r="H289" i="3"/>
  <c r="H283" i="3"/>
  <c r="H304" i="3"/>
  <c r="H313" i="3"/>
  <c r="H303" i="3" s="1"/>
  <c r="H302" i="3" s="1"/>
  <c r="I328" i="3"/>
  <c r="I327" i="3" s="1"/>
  <c r="I318" i="3"/>
  <c r="I317" i="3" s="1"/>
  <c r="I316" i="3" s="1"/>
  <c r="I333" i="3"/>
  <c r="I332" i="3"/>
  <c r="I324" i="3"/>
  <c r="I323" i="3"/>
  <c r="I66" i="3"/>
  <c r="I71" i="3"/>
  <c r="I63" i="3"/>
  <c r="I37" i="3"/>
  <c r="I36" i="3" s="1"/>
  <c r="I18" i="3"/>
  <c r="I21" i="3"/>
  <c r="I12" i="3"/>
  <c r="I260" i="3"/>
  <c r="I259" i="3" s="1"/>
  <c r="I217" i="3"/>
  <c r="I216" i="3" s="1"/>
  <c r="I210" i="3"/>
  <c r="I200" i="3" s="1"/>
  <c r="I199" i="3" s="1"/>
  <c r="I196" i="3"/>
  <c r="I195" i="3" s="1"/>
  <c r="I194" i="3" s="1"/>
  <c r="I170" i="3"/>
  <c r="I176" i="3"/>
  <c r="I182" i="3"/>
  <c r="I186" i="3"/>
  <c r="I179" i="3"/>
  <c r="I189" i="3"/>
  <c r="I184" i="3"/>
  <c r="I165" i="3"/>
  <c r="I164" i="3" s="1"/>
  <c r="I140" i="3"/>
  <c r="I144" i="3"/>
  <c r="I137" i="3" s="1"/>
  <c r="I136" i="3" s="1"/>
  <c r="I146" i="3"/>
  <c r="I152" i="3"/>
  <c r="I155" i="3"/>
  <c r="I157" i="3"/>
  <c r="I120" i="3"/>
  <c r="I78" i="3" s="1"/>
  <c r="I77" i="3" s="1"/>
  <c r="I29" i="3"/>
  <c r="I28" i="3"/>
  <c r="I34" i="3"/>
  <c r="I33" i="3"/>
  <c r="I225" i="3"/>
  <c r="I228" i="3"/>
  <c r="I235" i="3"/>
  <c r="I242" i="3"/>
  <c r="I252" i="3"/>
  <c r="I246" i="3"/>
  <c r="I273" i="3"/>
  <c r="I276" i="3"/>
  <c r="I264" i="3" s="1"/>
  <c r="I263" i="3" s="1"/>
  <c r="I281" i="3"/>
  <c r="I280" i="3"/>
  <c r="I289" i="3"/>
  <c r="I283" i="3"/>
  <c r="I298" i="3"/>
  <c r="I293" i="3"/>
  <c r="I292" i="3" s="1"/>
  <c r="I304" i="3"/>
  <c r="I313" i="3"/>
  <c r="I303" i="3" s="1"/>
  <c r="I302" i="3" s="1"/>
  <c r="J328" i="3"/>
  <c r="J327" i="3" s="1"/>
  <c r="J318" i="3"/>
  <c r="J317" i="3" s="1"/>
  <c r="J316" i="3" s="1"/>
  <c r="J333" i="3"/>
  <c r="J332" i="3" s="1"/>
  <c r="J324" i="3"/>
  <c r="J323" i="3" s="1"/>
  <c r="J66" i="3"/>
  <c r="J71" i="3"/>
  <c r="J63" i="3"/>
  <c r="J37" i="3" s="1"/>
  <c r="J36" i="3" s="1"/>
  <c r="J260" i="3"/>
  <c r="J259" i="3"/>
  <c r="J217" i="3"/>
  <c r="J216" i="3"/>
  <c r="J210" i="3"/>
  <c r="J200" i="3"/>
  <c r="J199" i="3" s="1"/>
  <c r="J196" i="3"/>
  <c r="J195" i="3" s="1"/>
  <c r="J194" i="3" s="1"/>
  <c r="J170" i="3"/>
  <c r="J165" i="3" s="1"/>
  <c r="J164" i="3" s="1"/>
  <c r="J176" i="3"/>
  <c r="J182" i="3"/>
  <c r="J186" i="3"/>
  <c r="J179" i="3"/>
  <c r="J189" i="3"/>
  <c r="J184" i="3"/>
  <c r="J140" i="3"/>
  <c r="J144" i="3"/>
  <c r="J146" i="3"/>
  <c r="J152" i="3"/>
  <c r="J155" i="3"/>
  <c r="J157" i="3"/>
  <c r="J137" i="3"/>
  <c r="J136" i="3" s="1"/>
  <c r="J120" i="3"/>
  <c r="J78" i="3" s="1"/>
  <c r="J77" i="3" s="1"/>
  <c r="J29" i="3"/>
  <c r="J28" i="3" s="1"/>
  <c r="J18" i="3"/>
  <c r="J9" i="3" s="1"/>
  <c r="J8" i="3" s="1"/>
  <c r="J21" i="3"/>
  <c r="J12" i="3"/>
  <c r="J34" i="3"/>
  <c r="J33" i="3" s="1"/>
  <c r="J225" i="3"/>
  <c r="J228" i="3"/>
  <c r="J224" i="3" s="1"/>
  <c r="J223" i="3" s="1"/>
  <c r="J235" i="3"/>
  <c r="J242" i="3"/>
  <c r="J252" i="3"/>
  <c r="J246" i="3"/>
  <c r="J273" i="3"/>
  <c r="J276" i="3"/>
  <c r="J264" i="3"/>
  <c r="J263" i="3" s="1"/>
  <c r="J281" i="3"/>
  <c r="J280" i="3" s="1"/>
  <c r="J289" i="3"/>
  <c r="J283" i="3" s="1"/>
  <c r="J298" i="3"/>
  <c r="J293" i="3" s="1"/>
  <c r="J292" i="3" s="1"/>
  <c r="J304" i="3"/>
  <c r="J313" i="3"/>
  <c r="L328" i="3"/>
  <c r="O328" i="3"/>
  <c r="K328" i="3" s="1"/>
  <c r="K327" i="3" s="1"/>
  <c r="O210" i="3"/>
  <c r="O200" i="3" s="1"/>
  <c r="L210" i="3"/>
  <c r="L200" i="3" s="1"/>
  <c r="K200" i="3"/>
  <c r="K199" i="3" s="1"/>
  <c r="L318" i="3"/>
  <c r="L317" i="3" s="1"/>
  <c r="O318" i="3"/>
  <c r="O317" i="3" s="1"/>
  <c r="K317" i="3" s="1"/>
  <c r="K316" i="3" s="1"/>
  <c r="K341" i="3"/>
  <c r="K342" i="3"/>
  <c r="K343" i="3"/>
  <c r="K344" i="3"/>
  <c r="K345" i="3"/>
  <c r="K346" i="3"/>
  <c r="K334" i="3"/>
  <c r="K335" i="3"/>
  <c r="K333" i="3" s="1"/>
  <c r="K332" i="3" s="1"/>
  <c r="K336" i="3"/>
  <c r="K337" i="3"/>
  <c r="K339" i="3"/>
  <c r="K340" i="3"/>
  <c r="O225" i="3"/>
  <c r="O228" i="3"/>
  <c r="O235" i="3"/>
  <c r="O242" i="3"/>
  <c r="O252" i="3"/>
  <c r="O246" i="3"/>
  <c r="O224" i="3"/>
  <c r="L225" i="3"/>
  <c r="L228" i="3"/>
  <c r="L235" i="3"/>
  <c r="L242" i="3"/>
  <c r="L252" i="3"/>
  <c r="L246" i="3"/>
  <c r="O304" i="3"/>
  <c r="O313" i="3"/>
  <c r="O303" i="3" s="1"/>
  <c r="L304" i="3"/>
  <c r="L313" i="3"/>
  <c r="O182" i="3"/>
  <c r="O170" i="3"/>
  <c r="O176" i="3"/>
  <c r="O186" i="3"/>
  <c r="O179" i="3"/>
  <c r="O189" i="3"/>
  <c r="O184" i="3"/>
  <c r="L170" i="3"/>
  <c r="L176" i="3"/>
  <c r="L182" i="3"/>
  <c r="L186" i="3"/>
  <c r="L179" i="3"/>
  <c r="L189" i="3"/>
  <c r="L184" i="3"/>
  <c r="O120" i="3"/>
  <c r="O133" i="3"/>
  <c r="O78" i="3" s="1"/>
  <c r="O77" i="3" s="1"/>
  <c r="L120" i="3"/>
  <c r="L78" i="3" s="1"/>
  <c r="L324" i="3"/>
  <c r="O324" i="3"/>
  <c r="O276" i="3"/>
  <c r="O273" i="3"/>
  <c r="O264" i="3" s="1"/>
  <c r="L273" i="3"/>
  <c r="L276" i="3"/>
  <c r="L264" i="3" s="1"/>
  <c r="L263" i="3" s="1"/>
  <c r="O21" i="3"/>
  <c r="O9" i="3" s="1"/>
  <c r="O18" i="3"/>
  <c r="O12" i="3"/>
  <c r="L18" i="3"/>
  <c r="L9" i="3" s="1"/>
  <c r="L21" i="3"/>
  <c r="L12" i="3"/>
  <c r="L66" i="3"/>
  <c r="L71" i="3"/>
  <c r="L63" i="3"/>
  <c r="L37" i="3" s="1"/>
  <c r="L260" i="3"/>
  <c r="O260" i="3"/>
  <c r="K260" i="3" s="1"/>
  <c r="K259" i="3" s="1"/>
  <c r="L217" i="3"/>
  <c r="L216" i="3" s="1"/>
  <c r="O217" i="3"/>
  <c r="K217" i="3"/>
  <c r="K216" i="3" s="1"/>
  <c r="L196" i="3"/>
  <c r="L195" i="3" s="1"/>
  <c r="O196" i="3"/>
  <c r="O195" i="3" s="1"/>
  <c r="O194" i="3" s="1"/>
  <c r="L140" i="3"/>
  <c r="L144" i="3"/>
  <c r="L137" i="3" s="1"/>
  <c r="L136" i="3" s="1"/>
  <c r="L146" i="3"/>
  <c r="L152" i="3"/>
  <c r="L155" i="3"/>
  <c r="L157" i="3"/>
  <c r="O140" i="3"/>
  <c r="O144" i="3"/>
  <c r="O146" i="3"/>
  <c r="O152" i="3"/>
  <c r="O155" i="3"/>
  <c r="O157" i="3"/>
  <c r="L29" i="3"/>
  <c r="L28" i="3" s="1"/>
  <c r="O29" i="3"/>
  <c r="K29" i="3"/>
  <c r="K28" i="3" s="1"/>
  <c r="L34" i="3"/>
  <c r="L33" i="3" s="1"/>
  <c r="O34" i="3"/>
  <c r="K34" i="3" s="1"/>
  <c r="K33" i="3" s="1"/>
  <c r="L281" i="3"/>
  <c r="O281" i="3"/>
  <c r="K281" i="3"/>
  <c r="K280" i="3" s="1"/>
  <c r="L289" i="3"/>
  <c r="L283" i="3" s="1"/>
  <c r="O289" i="3"/>
  <c r="O283" i="3" s="1"/>
  <c r="L298" i="3"/>
  <c r="L293" i="3"/>
  <c r="O298" i="3"/>
  <c r="O293" i="3"/>
  <c r="L327" i="3"/>
  <c r="L316" i="3"/>
  <c r="L333" i="3"/>
  <c r="L332" i="3" s="1"/>
  <c r="L323" i="3"/>
  <c r="L259" i="3"/>
  <c r="L199" i="3"/>
  <c r="L280" i="3"/>
  <c r="M328" i="3"/>
  <c r="M327" i="3" s="1"/>
  <c r="M318" i="3"/>
  <c r="M317" i="3" s="1"/>
  <c r="M316" i="3" s="1"/>
  <c r="M333" i="3"/>
  <c r="M332" i="3" s="1"/>
  <c r="M324" i="3"/>
  <c r="M323" i="3" s="1"/>
  <c r="M66" i="3"/>
  <c r="M71" i="3"/>
  <c r="M63" i="3"/>
  <c r="M37" i="3" s="1"/>
  <c r="M36" i="3" s="1"/>
  <c r="M120" i="3"/>
  <c r="M78" i="3" s="1"/>
  <c r="M77" i="3" s="1"/>
  <c r="M260" i="3"/>
  <c r="M259" i="3"/>
  <c r="M217" i="3"/>
  <c r="M216" i="3"/>
  <c r="M210" i="3"/>
  <c r="M200" i="3"/>
  <c r="M199" i="3" s="1"/>
  <c r="M196" i="3"/>
  <c r="M195" i="3" s="1"/>
  <c r="M194" i="3" s="1"/>
  <c r="M170" i="3"/>
  <c r="M165" i="3" s="1"/>
  <c r="M164" i="3" s="1"/>
  <c r="M176" i="3"/>
  <c r="M182" i="3"/>
  <c r="M186" i="3"/>
  <c r="M179" i="3"/>
  <c r="M189" i="3"/>
  <c r="M184" i="3"/>
  <c r="M140" i="3"/>
  <c r="M144" i="3"/>
  <c r="M146" i="3"/>
  <c r="M152" i="3"/>
  <c r="M155" i="3"/>
  <c r="M157" i="3"/>
  <c r="M137" i="3"/>
  <c r="M136" i="3" s="1"/>
  <c r="M29" i="3"/>
  <c r="M28" i="3" s="1"/>
  <c r="M18" i="3"/>
  <c r="M21" i="3"/>
  <c r="M12" i="3"/>
  <c r="M34" i="3"/>
  <c r="M33" i="3"/>
  <c r="M225" i="3"/>
  <c r="M228" i="3"/>
  <c r="M235" i="3"/>
  <c r="M242" i="3"/>
  <c r="M252" i="3"/>
  <c r="M246" i="3"/>
  <c r="M273" i="3"/>
  <c r="M276" i="3"/>
  <c r="M264" i="3" s="1"/>
  <c r="M263" i="3" s="1"/>
  <c r="M281" i="3"/>
  <c r="M280" i="3"/>
  <c r="M289" i="3"/>
  <c r="M283" i="3"/>
  <c r="M298" i="3"/>
  <c r="M293" i="3"/>
  <c r="M292" i="3" s="1"/>
  <c r="M304" i="3"/>
  <c r="M313" i="3"/>
  <c r="M303" i="3" s="1"/>
  <c r="M302" i="3" s="1"/>
  <c r="N328" i="3"/>
  <c r="N327" i="3" s="1"/>
  <c r="N318" i="3"/>
  <c r="N317" i="3" s="1"/>
  <c r="N316" i="3" s="1"/>
  <c r="N333" i="3"/>
  <c r="N332" i="3" s="1"/>
  <c r="N324" i="3"/>
  <c r="N323" i="3" s="1"/>
  <c r="N66" i="3"/>
  <c r="N71" i="3"/>
  <c r="N63" i="3"/>
  <c r="N37" i="3" s="1"/>
  <c r="N36" i="3" s="1"/>
  <c r="N120" i="3"/>
  <c r="N78" i="3"/>
  <c r="N77" i="3" s="1"/>
  <c r="N260" i="3"/>
  <c r="N259" i="3" s="1"/>
  <c r="N217" i="3"/>
  <c r="N216" i="3" s="1"/>
  <c r="N210" i="3"/>
  <c r="N200" i="3" s="1"/>
  <c r="N199" i="3" s="1"/>
  <c r="N196" i="3"/>
  <c r="N195" i="3" s="1"/>
  <c r="N194" i="3" s="1"/>
  <c r="N170" i="3"/>
  <c r="N176" i="3"/>
  <c r="N182" i="3"/>
  <c r="N186" i="3"/>
  <c r="N179" i="3"/>
  <c r="N189" i="3"/>
  <c r="N184" i="3"/>
  <c r="N140" i="3"/>
  <c r="N144" i="3"/>
  <c r="N146" i="3"/>
  <c r="N152" i="3"/>
  <c r="N155" i="3"/>
  <c r="N157" i="3"/>
  <c r="N29" i="3"/>
  <c r="N28" i="3"/>
  <c r="N18" i="3"/>
  <c r="N21" i="3"/>
  <c r="N12" i="3"/>
  <c r="N9" i="3"/>
  <c r="N8" i="3" s="1"/>
  <c r="N34" i="3"/>
  <c r="N33" i="3" s="1"/>
  <c r="N225" i="3"/>
  <c r="N228" i="3"/>
  <c r="N235" i="3"/>
  <c r="N242" i="3"/>
  <c r="N252" i="3"/>
  <c r="N246" i="3"/>
  <c r="N224" i="3"/>
  <c r="N223" i="3" s="1"/>
  <c r="N273" i="3"/>
  <c r="N276" i="3"/>
  <c r="N264" i="3" s="1"/>
  <c r="N263" i="3" s="1"/>
  <c r="N281" i="3"/>
  <c r="N280" i="3" s="1"/>
  <c r="N289" i="3"/>
  <c r="N283" i="3" s="1"/>
  <c r="N298" i="3"/>
  <c r="N293" i="3" s="1"/>
  <c r="N292" i="3" s="1"/>
  <c r="N304" i="3"/>
  <c r="N313" i="3"/>
  <c r="N303" i="3" s="1"/>
  <c r="N302" i="3" s="1"/>
  <c r="O327" i="3"/>
  <c r="O199" i="3"/>
  <c r="O316" i="3"/>
  <c r="O333" i="3"/>
  <c r="O332" i="3"/>
  <c r="O223" i="3"/>
  <c r="O302" i="3"/>
  <c r="O323" i="3"/>
  <c r="O263" i="3"/>
  <c r="O8" i="3"/>
  <c r="O36" i="3"/>
  <c r="O259" i="3"/>
  <c r="O216" i="3"/>
  <c r="O28" i="3"/>
  <c r="O33" i="3"/>
  <c r="O280" i="3"/>
  <c r="O292" i="3"/>
  <c r="P328" i="3"/>
  <c r="P327" i="3" s="1"/>
  <c r="P210" i="3"/>
  <c r="P200" i="3" s="1"/>
  <c r="P199" i="3" s="1"/>
  <c r="P318" i="3"/>
  <c r="P317" i="3" s="1"/>
  <c r="P316" i="3" s="1"/>
  <c r="P333" i="3"/>
  <c r="P332" i="3" s="1"/>
  <c r="P225" i="3"/>
  <c r="P228" i="3"/>
  <c r="P235" i="3"/>
  <c r="P242" i="3"/>
  <c r="P252" i="3"/>
  <c r="P246" i="3"/>
  <c r="P182" i="3"/>
  <c r="P170" i="3"/>
  <c r="P176" i="3"/>
  <c r="P186" i="3"/>
  <c r="P179" i="3"/>
  <c r="P189" i="3"/>
  <c r="P184" i="3"/>
  <c r="P120" i="3"/>
  <c r="P78" i="3"/>
  <c r="P77" i="3" s="1"/>
  <c r="P324" i="3"/>
  <c r="P323" i="3" s="1"/>
  <c r="P276" i="3"/>
  <c r="P273" i="3"/>
  <c r="P264" i="3"/>
  <c r="P263" i="3" s="1"/>
  <c r="P21" i="3"/>
  <c r="P18" i="3"/>
  <c r="P12" i="3"/>
  <c r="P260" i="3"/>
  <c r="P259" i="3" s="1"/>
  <c r="P217" i="3"/>
  <c r="P216" i="3" s="1"/>
  <c r="P196" i="3"/>
  <c r="P195" i="3" s="1"/>
  <c r="P194" i="3" s="1"/>
  <c r="P140" i="3"/>
  <c r="P144" i="3"/>
  <c r="P146" i="3"/>
  <c r="P152" i="3"/>
  <c r="P155" i="3"/>
  <c r="P157" i="3"/>
  <c r="P137" i="3"/>
  <c r="P136" i="3" s="1"/>
  <c r="P29" i="3"/>
  <c r="P28" i="3" s="1"/>
  <c r="P34" i="3"/>
  <c r="P33" i="3" s="1"/>
  <c r="P281" i="3"/>
  <c r="P280" i="3" s="1"/>
  <c r="P289" i="3"/>
  <c r="P283" i="3" s="1"/>
  <c r="P298" i="3"/>
  <c r="P293" i="3" s="1"/>
  <c r="P292" i="3" s="1"/>
  <c r="P304" i="3"/>
  <c r="P313" i="3"/>
  <c r="F328" i="3"/>
  <c r="Q328" i="3" s="1"/>
  <c r="Q327" i="3" s="1"/>
  <c r="F137" i="3"/>
  <c r="F200" i="3"/>
  <c r="Q200" i="3" s="1"/>
  <c r="Q199" i="3" s="1"/>
  <c r="F9" i="3"/>
  <c r="F317" i="3"/>
  <c r="Q317" i="3" s="1"/>
  <c r="Q316" i="3" s="1"/>
  <c r="F341" i="3"/>
  <c r="Q341" i="3"/>
  <c r="F342" i="3"/>
  <c r="Q342" i="3"/>
  <c r="F343" i="3"/>
  <c r="Q343" i="3"/>
  <c r="F344" i="3"/>
  <c r="Q344" i="3"/>
  <c r="F345" i="3"/>
  <c r="Q345" i="3"/>
  <c r="F346" i="3"/>
  <c r="Q346" i="3"/>
  <c r="Q334" i="3"/>
  <c r="F337" i="3"/>
  <c r="Q337" i="3" s="1"/>
  <c r="F335" i="3"/>
  <c r="Q335" i="3" s="1"/>
  <c r="F336" i="3"/>
  <c r="Q336" i="3" s="1"/>
  <c r="F339" i="3"/>
  <c r="Q339" i="3" s="1"/>
  <c r="F340" i="3"/>
  <c r="Q340" i="3" s="1"/>
  <c r="F338" i="3"/>
  <c r="Q338" i="3" s="1"/>
  <c r="F78" i="3"/>
  <c r="F324" i="3"/>
  <c r="F264" i="3"/>
  <c r="F263" i="3" s="1"/>
  <c r="F293" i="3"/>
  <c r="F217" i="3"/>
  <c r="Q217" i="3" s="1"/>
  <c r="Q216" i="3" s="1"/>
  <c r="F37" i="3"/>
  <c r="F260" i="3"/>
  <c r="Q260" i="3"/>
  <c r="Q259" i="3" s="1"/>
  <c r="F195" i="3"/>
  <c r="F29" i="3"/>
  <c r="Q29" i="3" s="1"/>
  <c r="Q28" i="3" s="1"/>
  <c r="F34" i="3"/>
  <c r="Q34" i="3" s="1"/>
  <c r="Q33" i="3" s="1"/>
  <c r="F281" i="3"/>
  <c r="Q281" i="3"/>
  <c r="Q280" i="3" s="1"/>
  <c r="F283" i="3"/>
  <c r="F327" i="3"/>
  <c r="F136" i="3"/>
  <c r="F199" i="3"/>
  <c r="F323" i="3"/>
  <c r="F216" i="3"/>
  <c r="F259" i="3"/>
  <c r="F28" i="3"/>
  <c r="F280" i="3"/>
  <c r="K265" i="3"/>
  <c r="K130" i="3"/>
  <c r="F79" i="3"/>
  <c r="F80" i="3"/>
  <c r="F127" i="3"/>
  <c r="F51" i="3"/>
  <c r="F48" i="3"/>
  <c r="F44" i="3"/>
  <c r="F41" i="3"/>
  <c r="F38" i="3"/>
  <c r="K163" i="3"/>
  <c r="F163" i="3"/>
  <c r="K191" i="3"/>
  <c r="K190" i="3"/>
  <c r="K189" i="3"/>
  <c r="F191" i="3"/>
  <c r="Q191" i="3"/>
  <c r="F190" i="3"/>
  <c r="Q190" i="3"/>
  <c r="Q189" i="3" s="1"/>
  <c r="F189" i="3"/>
  <c r="K185" i="3"/>
  <c r="K184" i="3" s="1"/>
  <c r="F185" i="3"/>
  <c r="F184" i="3"/>
  <c r="K183" i="3"/>
  <c r="K182" i="3"/>
  <c r="F183" i="3"/>
  <c r="Q183" i="3"/>
  <c r="Q182" i="3" s="1"/>
  <c r="F182" i="3"/>
  <c r="F171" i="3"/>
  <c r="F170" i="3" s="1"/>
  <c r="K171" i="3"/>
  <c r="K170" i="3" s="1"/>
  <c r="Q171" i="3"/>
  <c r="Q170" i="3" s="1"/>
  <c r="K13" i="3"/>
  <c r="K12" i="3" s="1"/>
  <c r="F13" i="3"/>
  <c r="Q13" i="3" s="1"/>
  <c r="Q12" i="3" s="1"/>
  <c r="F230" i="3"/>
  <c r="K230" i="3"/>
  <c r="Q230" i="3" s="1"/>
  <c r="F301" i="3"/>
  <c r="K301" i="3"/>
  <c r="Q301" i="3" s="1"/>
  <c r="F295" i="3"/>
  <c r="K295" i="3"/>
  <c r="F305" i="3"/>
  <c r="F76" i="3"/>
  <c r="K76" i="3"/>
  <c r="Q76" i="3" s="1"/>
  <c r="K19" i="3"/>
  <c r="K20" i="3"/>
  <c r="K18" i="3" s="1"/>
  <c r="F19" i="3"/>
  <c r="Q19" i="3" s="1"/>
  <c r="F20" i="3"/>
  <c r="Q20" i="3" s="1"/>
  <c r="F331" i="3"/>
  <c r="K331" i="3"/>
  <c r="Q331" i="3" s="1"/>
  <c r="K67" i="3"/>
  <c r="K66" i="3" s="1"/>
  <c r="F67" i="3"/>
  <c r="Q67" i="3" s="1"/>
  <c r="Q66" i="3" s="1"/>
  <c r="K64" i="3"/>
  <c r="K65" i="3"/>
  <c r="K63" i="3" s="1"/>
  <c r="F64" i="3"/>
  <c r="Q64" i="3" s="1"/>
  <c r="Q63" i="3" s="1"/>
  <c r="F65" i="3"/>
  <c r="Q65" i="3" s="1"/>
  <c r="F63" i="3"/>
  <c r="K156" i="3"/>
  <c r="K155" i="3"/>
  <c r="F156" i="3"/>
  <c r="Q156" i="3"/>
  <c r="Q155" i="3" s="1"/>
  <c r="F155" i="3"/>
  <c r="K211" i="3"/>
  <c r="K210" i="3" s="1"/>
  <c r="F211" i="3"/>
  <c r="Q211" i="3" s="1"/>
  <c r="Q210" i="3" s="1"/>
  <c r="F210" i="3"/>
  <c r="K197" i="3"/>
  <c r="K196" i="3"/>
  <c r="F197" i="3"/>
  <c r="Q197" i="3"/>
  <c r="Q196" i="3" s="1"/>
  <c r="F196" i="3"/>
  <c r="K180" i="3"/>
  <c r="K181" i="3"/>
  <c r="F180" i="3"/>
  <c r="Q180" i="3" s="1"/>
  <c r="F181" i="3"/>
  <c r="Q181" i="3" s="1"/>
  <c r="K187" i="3"/>
  <c r="K188" i="3"/>
  <c r="K186" i="3"/>
  <c r="F187" i="3"/>
  <c r="Q187" i="3"/>
  <c r="F188" i="3"/>
  <c r="Q188" i="3"/>
  <c r="F186" i="3"/>
  <c r="K177" i="3"/>
  <c r="K178" i="3"/>
  <c r="F177" i="3"/>
  <c r="Q177" i="3" s="1"/>
  <c r="F178" i="3"/>
  <c r="Q178" i="3" s="1"/>
  <c r="K141" i="3"/>
  <c r="K142" i="3"/>
  <c r="K143" i="3"/>
  <c r="F141" i="3"/>
  <c r="F142" i="3"/>
  <c r="Q142" i="3" s="1"/>
  <c r="F143" i="3"/>
  <c r="K158" i="3"/>
  <c r="K157" i="3" s="1"/>
  <c r="F158" i="3"/>
  <c r="F153" i="3"/>
  <c r="Q153" i="3" s="1"/>
  <c r="F154" i="3"/>
  <c r="F152" i="3"/>
  <c r="K153" i="3"/>
  <c r="K154" i="3"/>
  <c r="K152" i="3" s="1"/>
  <c r="K147" i="3"/>
  <c r="K148" i="3"/>
  <c r="K149" i="3"/>
  <c r="K150" i="3"/>
  <c r="F147" i="3"/>
  <c r="Q147" i="3" s="1"/>
  <c r="F148" i="3"/>
  <c r="Q148" i="3" s="1"/>
  <c r="F149" i="3"/>
  <c r="Q149" i="3" s="1"/>
  <c r="F150" i="3"/>
  <c r="Q150" i="3" s="1"/>
  <c r="K145" i="3"/>
  <c r="K144" i="3" s="1"/>
  <c r="F145" i="3"/>
  <c r="F56" i="3"/>
  <c r="K56" i="3"/>
  <c r="Q56" i="3"/>
  <c r="K121" i="3"/>
  <c r="K124" i="3"/>
  <c r="K127" i="3"/>
  <c r="K120" i="3"/>
  <c r="F121" i="3"/>
  <c r="Q121" i="3"/>
  <c r="F124" i="3"/>
  <c r="Q124" i="3"/>
  <c r="Q127" i="3"/>
  <c r="Q120" i="3"/>
  <c r="F120" i="3"/>
  <c r="K229" i="3"/>
  <c r="K228" i="3" s="1"/>
  <c r="F229" i="3"/>
  <c r="Q229" i="3"/>
  <c r="F325" i="3"/>
  <c r="F330" i="3"/>
  <c r="F329" i="3"/>
  <c r="K319" i="3"/>
  <c r="K318" i="3" s="1"/>
  <c r="F319" i="3"/>
  <c r="F304" i="3"/>
  <c r="K305" i="3"/>
  <c r="K304" i="3"/>
  <c r="Q305" i="3"/>
  <c r="Q304" i="3"/>
  <c r="F274" i="3"/>
  <c r="F273" i="3"/>
  <c r="K274" i="3"/>
  <c r="K273" i="3"/>
  <c r="Q274" i="3"/>
  <c r="Q273" i="3"/>
  <c r="K247" i="3"/>
  <c r="K248" i="3"/>
  <c r="K246" i="3" s="1"/>
  <c r="F247" i="3"/>
  <c r="Q247" i="3" s="1"/>
  <c r="F248" i="3"/>
  <c r="Q248" i="3" s="1"/>
  <c r="F252" i="3"/>
  <c r="K243" i="3"/>
  <c r="K244" i="3"/>
  <c r="F243" i="3"/>
  <c r="Q243" i="3" s="1"/>
  <c r="F244" i="3"/>
  <c r="Q244" i="3" s="1"/>
  <c r="K236" i="3"/>
  <c r="K235" i="3" s="1"/>
  <c r="F235" i="3"/>
  <c r="F228" i="3"/>
  <c r="K226" i="3"/>
  <c r="K227" i="3"/>
  <c r="K225" i="3"/>
  <c r="F226" i="3"/>
  <c r="Q226" i="3"/>
  <c r="F227" i="3"/>
  <c r="Q227" i="3"/>
  <c r="F225" i="3"/>
  <c r="F251" i="3"/>
  <c r="F250" i="3"/>
  <c r="F35" i="3"/>
  <c r="G212" i="3"/>
  <c r="J212" i="3"/>
  <c r="F138" i="3"/>
  <c r="F161" i="3"/>
  <c r="F139" i="3"/>
  <c r="F162" i="3"/>
  <c r="Q162" i="3" s="1"/>
  <c r="F151" i="3"/>
  <c r="F159" i="3"/>
  <c r="Q159" i="3" s="1"/>
  <c r="F160" i="3"/>
  <c r="H212" i="3"/>
  <c r="I212" i="3"/>
  <c r="L212" i="3"/>
  <c r="O212" i="3"/>
  <c r="M212" i="3"/>
  <c r="N212" i="3"/>
  <c r="P212" i="3"/>
  <c r="F131" i="3"/>
  <c r="F132" i="3"/>
  <c r="F130" i="3"/>
  <c r="F113" i="3"/>
  <c r="K325" i="3"/>
  <c r="Q325" i="3" s="1"/>
  <c r="K270" i="3"/>
  <c r="F270" i="3"/>
  <c r="Q270" i="3"/>
  <c r="K269" i="3"/>
  <c r="F269" i="3"/>
  <c r="Q269" i="3" s="1"/>
  <c r="K135" i="3"/>
  <c r="F135" i="3"/>
  <c r="Q135" i="3" s="1"/>
  <c r="F21" i="3"/>
  <c r="K21" i="3"/>
  <c r="F25" i="3"/>
  <c r="K25" i="3"/>
  <c r="Q25" i="3"/>
  <c r="F26" i="3"/>
  <c r="K26" i="3"/>
  <c r="Q26" i="3" s="1"/>
  <c r="K134" i="3"/>
  <c r="K162" i="3"/>
  <c r="K159" i="3"/>
  <c r="K160" i="3"/>
  <c r="Q160" i="3" s="1"/>
  <c r="K322" i="3"/>
  <c r="F322" i="3"/>
  <c r="F326" i="3"/>
  <c r="K326" i="3"/>
  <c r="Q326" i="3"/>
  <c r="K71" i="3"/>
  <c r="F71" i="3"/>
  <c r="K74" i="3"/>
  <c r="F74" i="3"/>
  <c r="Q74" i="3" s="1"/>
  <c r="F275" i="3"/>
  <c r="K275" i="3"/>
  <c r="Q275" i="3" s="1"/>
  <c r="F75" i="3"/>
  <c r="K75" i="3"/>
  <c r="F23" i="3"/>
  <c r="K23" i="3"/>
  <c r="Q23" i="3"/>
  <c r="F24" i="3"/>
  <c r="K24" i="3"/>
  <c r="Q24" i="3" s="1"/>
  <c r="F27" i="3"/>
  <c r="K27" i="3"/>
  <c r="Q27" i="3" s="1"/>
  <c r="K241" i="3"/>
  <c r="F241" i="3"/>
  <c r="F300" i="3"/>
  <c r="K300" i="3"/>
  <c r="Q300" i="3"/>
  <c r="K138" i="3"/>
  <c r="K161" i="3"/>
  <c r="Q161" i="3" s="1"/>
  <c r="K139" i="3"/>
  <c r="K151" i="3"/>
  <c r="Q138" i="3"/>
  <c r="Q151" i="3"/>
  <c r="F32" i="3"/>
  <c r="K32" i="3"/>
  <c r="Q32" i="3" s="1"/>
  <c r="K267" i="3"/>
  <c r="K132" i="3"/>
  <c r="K10" i="3"/>
  <c r="K11" i="3"/>
  <c r="K14" i="3"/>
  <c r="K15" i="3"/>
  <c r="K16" i="3"/>
  <c r="K17" i="3"/>
  <c r="K30" i="3"/>
  <c r="K31" i="3"/>
  <c r="K35" i="3"/>
  <c r="K38" i="3"/>
  <c r="K40" i="3"/>
  <c r="K41" i="3"/>
  <c r="K43" i="3"/>
  <c r="K44" i="3"/>
  <c r="K46" i="3"/>
  <c r="K47" i="3"/>
  <c r="K48" i="3"/>
  <c r="K50" i="3"/>
  <c r="K51" i="3"/>
  <c r="K52" i="3"/>
  <c r="K53" i="3"/>
  <c r="K54" i="3"/>
  <c r="K55" i="3"/>
  <c r="K57" i="3"/>
  <c r="K58" i="3"/>
  <c r="K59" i="3"/>
  <c r="K60" i="3"/>
  <c r="K61" i="3"/>
  <c r="K62" i="3"/>
  <c r="K68" i="3"/>
  <c r="K69" i="3"/>
  <c r="K70" i="3"/>
  <c r="K73" i="3"/>
  <c r="K79" i="3"/>
  <c r="K80" i="3"/>
  <c r="K81" i="3"/>
  <c r="K83" i="3"/>
  <c r="K84" i="3"/>
  <c r="K86" i="3"/>
  <c r="K87" i="3"/>
  <c r="K89" i="3"/>
  <c r="K90" i="3"/>
  <c r="K92" i="3"/>
  <c r="K93" i="3"/>
  <c r="K95" i="3"/>
  <c r="K96" i="3"/>
  <c r="K98" i="3"/>
  <c r="K99" i="3"/>
  <c r="K101" i="3"/>
  <c r="K102" i="3"/>
  <c r="K104" i="3"/>
  <c r="K105" i="3"/>
  <c r="K107" i="3"/>
  <c r="K108" i="3"/>
  <c r="K110" i="3"/>
  <c r="K111" i="3"/>
  <c r="K113" i="3"/>
  <c r="K114" i="3"/>
  <c r="K116" i="3"/>
  <c r="K117" i="3"/>
  <c r="K119" i="3"/>
  <c r="K123" i="3"/>
  <c r="K126" i="3"/>
  <c r="K129" i="3"/>
  <c r="K133" i="3"/>
  <c r="K166" i="3"/>
  <c r="K167" i="3"/>
  <c r="K168" i="3"/>
  <c r="K169" i="3"/>
  <c r="K172" i="3"/>
  <c r="K173" i="3"/>
  <c r="K174" i="3"/>
  <c r="K175" i="3"/>
  <c r="K192" i="3"/>
  <c r="K198" i="3"/>
  <c r="K201" i="3"/>
  <c r="K202" i="3"/>
  <c r="K203" i="3"/>
  <c r="K204" i="3"/>
  <c r="K205" i="3"/>
  <c r="K206" i="3"/>
  <c r="K207" i="3"/>
  <c r="K208" i="3"/>
  <c r="K209" i="3"/>
  <c r="K212" i="3"/>
  <c r="K214" i="3"/>
  <c r="K215" i="3"/>
  <c r="K218" i="3"/>
  <c r="K219" i="3"/>
  <c r="K220" i="3"/>
  <c r="K221" i="3"/>
  <c r="K222" i="3"/>
  <c r="K231" i="3"/>
  <c r="K232" i="3"/>
  <c r="K233" i="3"/>
  <c r="K234" i="3"/>
  <c r="K237" i="3"/>
  <c r="K238" i="3"/>
  <c r="K239" i="3"/>
  <c r="K240" i="3"/>
  <c r="K245" i="3"/>
  <c r="K257" i="3"/>
  <c r="K258" i="3"/>
  <c r="K249" i="3"/>
  <c r="K252" i="3"/>
  <c r="K254" i="3"/>
  <c r="K255" i="3"/>
  <c r="K256" i="3"/>
  <c r="K250" i="3"/>
  <c r="K251" i="3"/>
  <c r="K261" i="3"/>
  <c r="K262" i="3"/>
  <c r="K266" i="3"/>
  <c r="K268" i="3"/>
  <c r="K271" i="3"/>
  <c r="K272" i="3"/>
  <c r="K276" i="3"/>
  <c r="K278" i="3"/>
  <c r="K279" i="3"/>
  <c r="K282" i="3"/>
  <c r="K284" i="3"/>
  <c r="K285" i="3"/>
  <c r="K286" i="3"/>
  <c r="K287" i="3"/>
  <c r="K288" i="3"/>
  <c r="K289" i="3"/>
  <c r="K291" i="3"/>
  <c r="K294" i="3"/>
  <c r="K296" i="3"/>
  <c r="K297" i="3"/>
  <c r="K298" i="3"/>
  <c r="K299" i="3"/>
  <c r="K306" i="3"/>
  <c r="K307" i="3"/>
  <c r="K308" i="3"/>
  <c r="K309" i="3"/>
  <c r="K310" i="3"/>
  <c r="K311" i="3"/>
  <c r="K312" i="3"/>
  <c r="K313" i="3"/>
  <c r="K315" i="3"/>
  <c r="K329" i="3"/>
  <c r="K330" i="3"/>
  <c r="F310" i="3"/>
  <c r="Q310" i="3" s="1"/>
  <c r="F309" i="3"/>
  <c r="Q309" i="3" s="1"/>
  <c r="F272" i="3"/>
  <c r="Q272" i="3" s="1"/>
  <c r="F268" i="3"/>
  <c r="Q268" i="3" s="1"/>
  <c r="F11" i="3"/>
  <c r="Q11" i="3" s="1"/>
  <c r="F30" i="3"/>
  <c r="Q30" i="3" s="1"/>
  <c r="F31" i="3"/>
  <c r="Q31" i="3" s="1"/>
  <c r="F313" i="3"/>
  <c r="Q313" i="3" s="1"/>
  <c r="F315" i="3"/>
  <c r="Q315" i="3" s="1"/>
  <c r="F307" i="3"/>
  <c r="Q307" i="3" s="1"/>
  <c r="F60" i="3"/>
  <c r="Q60" i="3" s="1"/>
  <c r="F73" i="3"/>
  <c r="Q73" i="3" s="1"/>
  <c r="Q71" i="3"/>
  <c r="F70" i="3"/>
  <c r="Q70" i="3"/>
  <c r="F69" i="3"/>
  <c r="Q69" i="3"/>
  <c r="F68" i="3"/>
  <c r="Q68" i="3"/>
  <c r="F62" i="3"/>
  <c r="Q62" i="3"/>
  <c r="F61" i="3"/>
  <c r="Q61" i="3"/>
  <c r="F59" i="3"/>
  <c r="Q59" i="3" s="1"/>
  <c r="F57" i="3"/>
  <c r="Q57" i="3" s="1"/>
  <c r="F55" i="3"/>
  <c r="Q55" i="3" s="1"/>
  <c r="F54" i="3"/>
  <c r="Q54" i="3" s="1"/>
  <c r="F53" i="3"/>
  <c r="Q53" i="3" s="1"/>
  <c r="F52" i="3"/>
  <c r="Q52" i="3" s="1"/>
  <c r="Q51" i="3"/>
  <c r="F50" i="3"/>
  <c r="Q50" i="3"/>
  <c r="Q48" i="3"/>
  <c r="F47" i="3"/>
  <c r="Q47" i="3" s="1"/>
  <c r="F46" i="3"/>
  <c r="Q46" i="3" s="1"/>
  <c r="Q44" i="3"/>
  <c r="F43" i="3"/>
  <c r="Q43" i="3"/>
  <c r="Q41" i="3"/>
  <c r="F40" i="3"/>
  <c r="Q40" i="3" s="1"/>
  <c r="Q38" i="3"/>
  <c r="F104" i="3"/>
  <c r="F271" i="3"/>
  <c r="Q271" i="3" s="1"/>
  <c r="F240" i="3"/>
  <c r="F239" i="3"/>
  <c r="Q239" i="3"/>
  <c r="F233" i="3"/>
  <c r="Q233" i="3"/>
  <c r="F234" i="3"/>
  <c r="Q234" i="3"/>
  <c r="F10" i="3"/>
  <c r="Q10" i="3"/>
  <c r="F90" i="3"/>
  <c r="F16" i="3"/>
  <c r="Q16" i="3" s="1"/>
  <c r="F299" i="3"/>
  <c r="Q299" i="3" s="1"/>
  <c r="F89" i="3"/>
  <c r="Q89" i="3" s="1"/>
  <c r="Q250" i="3"/>
  <c r="F294" i="3"/>
  <c r="Q294" i="3" s="1"/>
  <c r="F285" i="3"/>
  <c r="F284" i="3"/>
  <c r="F245" i="3"/>
  <c r="Q245" i="3" s="1"/>
  <c r="F134" i="3"/>
  <c r="F306" i="3"/>
  <c r="Q306" i="3" s="1"/>
  <c r="F193" i="3"/>
  <c r="Q193" i="3" s="1"/>
  <c r="F166" i="3"/>
  <c r="Q166" i="3" s="1"/>
  <c r="F17" i="3"/>
  <c r="Q17" i="3" s="1"/>
  <c r="F237" i="3"/>
  <c r="F311" i="3"/>
  <c r="Q311" i="3" s="1"/>
  <c r="F15" i="3"/>
  <c r="F266" i="3"/>
  <c r="Q266" i="3" s="1"/>
  <c r="F267" i="3"/>
  <c r="Q267" i="3" s="1"/>
  <c r="F256" i="3"/>
  <c r="Q329" i="3"/>
  <c r="F312" i="3"/>
  <c r="F308" i="3"/>
  <c r="Q308" i="3" s="1"/>
  <c r="F297" i="3"/>
  <c r="F296" i="3"/>
  <c r="F291" i="3"/>
  <c r="Q291" i="3" s="1"/>
  <c r="Q290" i="3"/>
  <c r="F288" i="3"/>
  <c r="Q288" i="3" s="1"/>
  <c r="F287" i="3"/>
  <c r="Q287" i="3" s="1"/>
  <c r="F286" i="3"/>
  <c r="Q286" i="3" s="1"/>
  <c r="F282" i="3"/>
  <c r="Q282" i="3" s="1"/>
  <c r="F279" i="3"/>
  <c r="Q279" i="3" s="1"/>
  <c r="F278" i="3"/>
  <c r="Q278" i="3" s="1"/>
  <c r="F265" i="3"/>
  <c r="Q265" i="3" s="1"/>
  <c r="F255" i="3"/>
  <c r="F254" i="3"/>
  <c r="Q254" i="3"/>
  <c r="F257" i="3"/>
  <c r="F258" i="3"/>
  <c r="F249" i="3"/>
  <c r="F238" i="3"/>
  <c r="Q238" i="3" s="1"/>
  <c r="F232" i="3"/>
  <c r="F231" i="3"/>
  <c r="Q231" i="3" s="1"/>
  <c r="Q35" i="3"/>
  <c r="F14" i="3"/>
  <c r="Q14" i="3" s="1"/>
  <c r="Q79" i="3"/>
  <c r="Q80" i="3"/>
  <c r="F81" i="3"/>
  <c r="Q81" i="3" s="1"/>
  <c r="F83" i="3"/>
  <c r="F84" i="3"/>
  <c r="F86" i="3"/>
  <c r="Q86" i="3" s="1"/>
  <c r="F87" i="3"/>
  <c r="Q87" i="3" s="1"/>
  <c r="F92" i="3"/>
  <c r="Q92" i="3" s="1"/>
  <c r="F93" i="3"/>
  <c r="F95" i="3"/>
  <c r="F96" i="3"/>
  <c r="Q96" i="3" s="1"/>
  <c r="F98" i="3"/>
  <c r="F99" i="3"/>
  <c r="Q99" i="3" s="1"/>
  <c r="F101" i="3"/>
  <c r="Q101" i="3" s="1"/>
  <c r="F102" i="3"/>
  <c r="F105" i="3"/>
  <c r="Q105" i="3" s="1"/>
  <c r="F107" i="3"/>
  <c r="Q107" i="3" s="1"/>
  <c r="F108" i="3"/>
  <c r="F110" i="3"/>
  <c r="Q110" i="3" s="1"/>
  <c r="F111" i="3"/>
  <c r="Q111" i="3" s="1"/>
  <c r="F114" i="3"/>
  <c r="F116" i="3"/>
  <c r="Q116" i="3" s="1"/>
  <c r="Q132" i="3"/>
  <c r="F117" i="3"/>
  <c r="Q117" i="3" s="1"/>
  <c r="F119" i="3"/>
  <c r="F123" i="3"/>
  <c r="F126" i="3"/>
  <c r="Q126" i="3" s="1"/>
  <c r="F129" i="3"/>
  <c r="F133" i="3"/>
  <c r="Q133" i="3" s="1"/>
  <c r="F167" i="3"/>
  <c r="Q167" i="3" s="1"/>
  <c r="F168" i="3"/>
  <c r="F169" i="3"/>
  <c r="F172" i="3"/>
  <c r="Q172" i="3" s="1"/>
  <c r="F173" i="3"/>
  <c r="F174" i="3"/>
  <c r="F175" i="3"/>
  <c r="Q175" i="3" s="1"/>
  <c r="F192" i="3"/>
  <c r="Q192" i="3" s="1"/>
  <c r="F198" i="3"/>
  <c r="Q198" i="3" s="1"/>
  <c r="F201" i="3"/>
  <c r="F202" i="3"/>
  <c r="Q202" i="3" s="1"/>
  <c r="F203" i="3"/>
  <c r="Q203" i="3" s="1"/>
  <c r="F204" i="3"/>
  <c r="Q204" i="3" s="1"/>
  <c r="F205" i="3"/>
  <c r="Q205" i="3" s="1"/>
  <c r="F206" i="3"/>
  <c r="Q206" i="3" s="1"/>
  <c r="F207" i="3"/>
  <c r="Q207" i="3" s="1"/>
  <c r="F208" i="3"/>
  <c r="Q208" i="3" s="1"/>
  <c r="F209" i="3"/>
  <c r="Q209" i="3" s="1"/>
  <c r="F214" i="3"/>
  <c r="Q214" i="3" s="1"/>
  <c r="F215" i="3"/>
  <c r="Q215" i="3" s="1"/>
  <c r="F218" i="3"/>
  <c r="Q218" i="3" s="1"/>
  <c r="F219" i="3"/>
  <c r="F220" i="3"/>
  <c r="Q220" i="3"/>
  <c r="F221" i="3"/>
  <c r="F222" i="3"/>
  <c r="Q222" i="3" s="1"/>
  <c r="F261" i="3"/>
  <c r="Q261" i="3" s="1"/>
  <c r="F262" i="3"/>
  <c r="Q262" i="3" s="1"/>
  <c r="Q255" i="3"/>
  <c r="Q251" i="3"/>
  <c r="Q237" i="3"/>
  <c r="Q285" i="3"/>
  <c r="Q221" i="3"/>
  <c r="Q174" i="3"/>
  <c r="Q240" i="3"/>
  <c r="Q249" i="3"/>
  <c r="Q296" i="3"/>
  <c r="F212" i="3"/>
  <c r="Q83" i="3"/>
  <c r="Q130" i="3"/>
  <c r="Q119" i="3"/>
  <c r="Q257" i="3"/>
  <c r="Q312" i="3"/>
  <c r="Q90" i="3"/>
  <c r="F276" i="3"/>
  <c r="Q276" i="3" s="1"/>
  <c r="Q169" i="3"/>
  <c r="Q258" i="3"/>
  <c r="Q256" i="3"/>
  <c r="Q284" i="3"/>
  <c r="Q173" i="3"/>
  <c r="Q252" i="3"/>
  <c r="Q102" i="3"/>
  <c r="Q129" i="3"/>
  <c r="Q108" i="3"/>
  <c r="Q212" i="3"/>
  <c r="F298" i="3"/>
  <c r="Q298" i="3" s="1"/>
  <c r="Q201" i="3"/>
  <c r="Q114" i="3"/>
  <c r="Q93" i="3"/>
  <c r="Q84" i="3"/>
  <c r="Q232" i="3"/>
  <c r="Q134" i="3"/>
  <c r="F289" i="3"/>
  <c r="Q289" i="3" s="1"/>
  <c r="Q219" i="3"/>
  <c r="Q168" i="3"/>
  <c r="Q123" i="3"/>
  <c r="Q113" i="3"/>
  <c r="Q98" i="3"/>
  <c r="Q95" i="3"/>
  <c r="Q297" i="3"/>
  <c r="Q330" i="3"/>
  <c r="Q15" i="3"/>
  <c r="Q104" i="3"/>
  <c r="F58" i="3"/>
  <c r="Q58" i="3" s="1"/>
  <c r="Q225" i="3" l="1"/>
  <c r="K140" i="3"/>
  <c r="Q186" i="3"/>
  <c r="F77" i="3"/>
  <c r="K9" i="3"/>
  <c r="K8" i="3" s="1"/>
  <c r="L8" i="3"/>
  <c r="K78" i="3"/>
  <c r="K77" i="3" s="1"/>
  <c r="L77" i="3"/>
  <c r="Q241" i="3"/>
  <c r="Q75" i="3"/>
  <c r="Q322" i="3"/>
  <c r="Q21" i="3"/>
  <c r="Q139" i="3"/>
  <c r="Q236" i="3"/>
  <c r="Q235" i="3" s="1"/>
  <c r="K242" i="3"/>
  <c r="Q246" i="3"/>
  <c r="Q319" i="3"/>
  <c r="Q318" i="3" s="1"/>
  <c r="Q145" i="3"/>
  <c r="Q144" i="3" s="1"/>
  <c r="K146" i="3"/>
  <c r="Q158" i="3"/>
  <c r="Q157" i="3" s="1"/>
  <c r="Q143" i="3"/>
  <c r="Q141" i="3"/>
  <c r="K176" i="3"/>
  <c r="K179" i="3"/>
  <c r="F18" i="3"/>
  <c r="Q18" i="3"/>
  <c r="Q228" i="3"/>
  <c r="F12" i="3"/>
  <c r="Q185" i="3"/>
  <c r="Q184" i="3" s="1"/>
  <c r="F333" i="3"/>
  <c r="F332" i="3" s="1"/>
  <c r="Q9" i="3"/>
  <c r="Q8" i="3" s="1"/>
  <c r="F8" i="3"/>
  <c r="P224" i="3"/>
  <c r="P223" i="3" s="1"/>
  <c r="M224" i="3"/>
  <c r="M223" i="3" s="1"/>
  <c r="M9" i="3"/>
  <c r="M8" i="3" s="1"/>
  <c r="K293" i="3"/>
  <c r="K292" i="3" s="1"/>
  <c r="I224" i="3"/>
  <c r="I223" i="3" s="1"/>
  <c r="H224" i="3"/>
  <c r="H223" i="3" s="1"/>
  <c r="G224" i="3"/>
  <c r="G165" i="3"/>
  <c r="Q295" i="3"/>
  <c r="Q163" i="3"/>
  <c r="Q293" i="3"/>
  <c r="Q292" i="3" s="1"/>
  <c r="P303" i="3"/>
  <c r="P302" i="3" s="1"/>
  <c r="O137" i="3"/>
  <c r="K324" i="3"/>
  <c r="L303" i="3"/>
  <c r="J303" i="3"/>
  <c r="I9" i="3"/>
  <c r="I8" i="3" s="1"/>
  <c r="H9" i="3"/>
  <c r="H8" i="3" s="1"/>
  <c r="F321" i="3"/>
  <c r="Q321" i="3" s="1"/>
  <c r="F320" i="3"/>
  <c r="Q320" i="3" s="1"/>
  <c r="Q242" i="3"/>
  <c r="Q146" i="3"/>
  <c r="Q176" i="3"/>
  <c r="Q179" i="3"/>
  <c r="Q140" i="3"/>
  <c r="Q333" i="3"/>
  <c r="Q332" i="3" s="1"/>
  <c r="N165" i="3"/>
  <c r="N164" i="3" s="1"/>
  <c r="M347" i="3"/>
  <c r="K37" i="3"/>
  <c r="K36" i="3" s="1"/>
  <c r="L36" i="3"/>
  <c r="F242" i="3"/>
  <c r="F246" i="3"/>
  <c r="F318" i="3"/>
  <c r="F144" i="3"/>
  <c r="F146" i="3"/>
  <c r="Q154" i="3"/>
  <c r="Q152" i="3" s="1"/>
  <c r="F157" i="3"/>
  <c r="F140" i="3"/>
  <c r="F176" i="3"/>
  <c r="F179" i="3"/>
  <c r="F66" i="3"/>
  <c r="F33" i="3"/>
  <c r="F194" i="3"/>
  <c r="F36" i="3"/>
  <c r="F292" i="3"/>
  <c r="F316" i="3"/>
  <c r="P9" i="3"/>
  <c r="P8" i="3" s="1"/>
  <c r="P165" i="3"/>
  <c r="P164" i="3" s="1"/>
  <c r="N137" i="3"/>
  <c r="N136" i="3" s="1"/>
  <c r="K283" i="3"/>
  <c r="Q283" i="3" s="1"/>
  <c r="K195" i="3"/>
  <c r="K194" i="3" s="1"/>
  <c r="L194" i="3"/>
  <c r="L292" i="3"/>
  <c r="K264" i="3"/>
  <c r="O165" i="3"/>
  <c r="O164" i="3" s="1"/>
  <c r="L224" i="3"/>
  <c r="H347" i="3"/>
  <c r="L165" i="3"/>
  <c r="I347" i="3"/>
  <c r="J302" i="3" l="1"/>
  <c r="J347" i="3" s="1"/>
  <c r="F303" i="3"/>
  <c r="K323" i="3"/>
  <c r="Q324" i="3"/>
  <c r="Q323" i="3" s="1"/>
  <c r="G223" i="3"/>
  <c r="F224" i="3"/>
  <c r="F223" i="3" s="1"/>
  <c r="Q78" i="3"/>
  <c r="Q77" i="3" s="1"/>
  <c r="P347" i="3"/>
  <c r="N347" i="3"/>
  <c r="L302" i="3"/>
  <c r="K303" i="3"/>
  <c r="K302" i="3" s="1"/>
  <c r="K137" i="3"/>
  <c r="O136" i="3"/>
  <c r="O347" i="3" s="1"/>
  <c r="G164" i="3"/>
  <c r="G347" i="3" s="1"/>
  <c r="F165" i="3"/>
  <c r="F164" i="3" s="1"/>
  <c r="K165" i="3"/>
  <c r="L164" i="3"/>
  <c r="L347" i="3" s="1"/>
  <c r="Q37" i="3"/>
  <c r="Q36" i="3" s="1"/>
  <c r="K224" i="3"/>
  <c r="L223" i="3"/>
  <c r="K263" i="3"/>
  <c r="Q264" i="3"/>
  <c r="Q263" i="3" s="1"/>
  <c r="Q195" i="3"/>
  <c r="Q194" i="3" s="1"/>
  <c r="K136" i="3" l="1"/>
  <c r="Q137" i="3"/>
  <c r="Q136" i="3" s="1"/>
  <c r="Q303" i="3"/>
  <c r="Q302" i="3" s="1"/>
  <c r="F302" i="3"/>
  <c r="F347" i="3" s="1"/>
  <c r="K223" i="3"/>
  <c r="Q224" i="3"/>
  <c r="Q223" i="3" s="1"/>
  <c r="K164" i="3"/>
  <c r="K347" i="3" s="1"/>
  <c r="Q165" i="3"/>
  <c r="Q164" i="3" s="1"/>
  <c r="Q347" i="3" s="1"/>
</calcChain>
</file>

<file path=xl/sharedStrings.xml><?xml version="1.0" encoding="utf-8"?>
<sst xmlns="http://schemas.openxmlformats.org/spreadsheetml/2006/main" count="1118" uniqueCount="751">
  <si>
    <t>7618700</t>
  </si>
  <si>
    <t>8260</t>
  </si>
  <si>
    <t>7618260</t>
  </si>
  <si>
    <t>8320</t>
  </si>
  <si>
    <t>7618320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</si>
  <si>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</si>
  <si>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8340</t>
  </si>
  <si>
    <t>7618340</t>
  </si>
  <si>
    <t>7618370</t>
  </si>
  <si>
    <t>8390</t>
  </si>
  <si>
    <t>8610</t>
  </si>
  <si>
    <t>7618390</t>
  </si>
  <si>
    <t>7618610</t>
  </si>
  <si>
    <t>Програми і централізовані заходи у галузі охорони здоров’я</t>
  </si>
  <si>
    <t>2210</t>
  </si>
  <si>
    <t>1412210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</si>
  <si>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</si>
  <si>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8480</t>
  </si>
  <si>
    <t>7618480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</si>
  <si>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</si>
  <si>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</si>
  <si>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4018100</t>
  </si>
  <si>
    <t>Капітальний ремонт об’єктів житлового господарства</t>
  </si>
  <si>
    <t>6020</t>
  </si>
  <si>
    <t>4016020</t>
  </si>
  <si>
    <t>Капітальний ремонт житлового фонду об'єднань співвласників багатоквартирних будинків</t>
  </si>
  <si>
    <t>6022</t>
  </si>
  <si>
    <t>4016022</t>
  </si>
  <si>
    <t>Фінансова підтримка об’єктів комунального господарства</t>
  </si>
  <si>
    <t>6050</t>
  </si>
  <si>
    <t>4016050</t>
  </si>
  <si>
    <t>Забезпечення функціонування теплових мереж</t>
  </si>
  <si>
    <t>6051</t>
  </si>
  <si>
    <t>4016051</t>
  </si>
  <si>
    <t>Будівництво та придбання житла для окремих категорій населення</t>
  </si>
  <si>
    <t>Надання допомоги у вирішенні житлових питань</t>
  </si>
  <si>
    <t>6320</t>
  </si>
  <si>
    <t>4016320</t>
  </si>
  <si>
    <t>6390</t>
  </si>
  <si>
    <t>4016390</t>
  </si>
  <si>
    <t>7610</t>
  </si>
  <si>
    <t>4017610</t>
  </si>
  <si>
    <t>8300</t>
  </si>
  <si>
    <t>4018300</t>
  </si>
  <si>
    <t>субвенція з обласного бюджету до місцевих бюджетів на соціально-економічний розвиток</t>
  </si>
  <si>
    <t>250366</t>
  </si>
  <si>
    <t>8420</t>
  </si>
  <si>
    <t>4018420</t>
  </si>
  <si>
    <t>8440</t>
  </si>
  <si>
    <t>4018440</t>
  </si>
  <si>
    <t>Збереження пам’яток історії та культури</t>
  </si>
  <si>
    <t>6420</t>
  </si>
  <si>
    <t>4716420</t>
  </si>
  <si>
    <t>6017610</t>
  </si>
  <si>
    <t>7630</t>
  </si>
  <si>
    <t>6017630</t>
  </si>
  <si>
    <t>6019110</t>
  </si>
  <si>
    <t>Зв’язок, телекомунікації та інформатика</t>
  </si>
  <si>
    <t>6660</t>
  </si>
  <si>
    <t>6616660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</si>
  <si>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</si>
  <si>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</si>
  <si>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</si>
  <si>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</si>
  <si>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</si>
  <si>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</si>
  <si>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</si>
  <si>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</si>
  <si>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</si>
  <si>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</si>
  <si>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</si>
  <si>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</si>
  <si>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</si>
  <si>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</si>
  <si>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</si>
  <si>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47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</si>
  <si>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</si>
  <si>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</si>
  <si>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</si>
  <si>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</si>
  <si>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</si>
  <si>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0511</t>
  </si>
  <si>
    <t>Охорона та раціональне використання природних ресурсів</t>
  </si>
  <si>
    <t>240602</t>
  </si>
  <si>
    <t>0512</t>
  </si>
  <si>
    <t>Утилізація відходів</t>
  </si>
  <si>
    <t>40</t>
  </si>
  <si>
    <t>100102</t>
  </si>
  <si>
    <t>0610</t>
  </si>
  <si>
    <t>0620</t>
  </si>
  <si>
    <t>0456</t>
  </si>
  <si>
    <t>250324</t>
  </si>
  <si>
    <t>Субвенція іншим бюджетам на виконання інвестиційних проектів</t>
  </si>
  <si>
    <t>Інші субвенції, всього</t>
  </si>
  <si>
    <t>250913</t>
  </si>
  <si>
    <t>250914</t>
  </si>
  <si>
    <t>субвенція з обласного бюджету бюджетам міст та районів на природоохоронні заходи</t>
  </si>
  <si>
    <t>250404</t>
  </si>
  <si>
    <t>0460</t>
  </si>
  <si>
    <t>48</t>
  </si>
  <si>
    <t>150202</t>
  </si>
  <si>
    <t>0443</t>
  </si>
  <si>
    <t>Розробка схем та проектних рішень масового застосування</t>
  </si>
  <si>
    <t>240605</t>
  </si>
  <si>
    <t>0520</t>
  </si>
  <si>
    <t>Збереження природно-заповідного фонду</t>
  </si>
  <si>
    <t>51</t>
  </si>
  <si>
    <t>Департамент промисловості Дніпропетровської обласної державної адміністрації</t>
  </si>
  <si>
    <t>53</t>
  </si>
  <si>
    <t>0421</t>
  </si>
  <si>
    <t>250344</t>
  </si>
  <si>
    <t>66</t>
  </si>
  <si>
    <t>Національна програма інформатизації</t>
  </si>
  <si>
    <t>0320</t>
  </si>
  <si>
    <t>Видатки на запобігання та ліквідацію надзвичайних ситуацій та наслідків стихійного лиха</t>
  </si>
  <si>
    <t>73</t>
  </si>
  <si>
    <t>Програма стабілізації та соціально-економічного розвитку територій</t>
  </si>
  <si>
    <t>60</t>
  </si>
  <si>
    <t>180109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</si>
  <si>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</si>
  <si>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250315</t>
  </si>
  <si>
    <t xml:space="preserve">Інші додаткові дотації </t>
  </si>
  <si>
    <t>0111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</si>
  <si>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</si>
  <si>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</si>
  <si>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</si>
  <si>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</si>
  <si>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</si>
  <si>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</si>
  <si>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</si>
  <si>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</si>
  <si>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</si>
  <si>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</si>
  <si>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</si>
  <si>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</si>
  <si>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</si>
  <si>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1060</t>
  </si>
  <si>
    <t>150101</t>
  </si>
  <si>
    <t>0490</t>
  </si>
  <si>
    <t>070806</t>
  </si>
  <si>
    <t>Періодичні видання (газети та журнали)</t>
  </si>
  <si>
    <t>Інші субвенції,</t>
  </si>
  <si>
    <t>у тому числі:</t>
  </si>
  <si>
    <t>Інші видатки</t>
  </si>
  <si>
    <t>у тому числі</t>
  </si>
  <si>
    <t>за рахунок субвенції з державного бюджету</t>
  </si>
  <si>
    <t>03</t>
  </si>
  <si>
    <t>070702</t>
  </si>
  <si>
    <t>091214</t>
  </si>
  <si>
    <t>Інші установи та заклади</t>
  </si>
  <si>
    <t>070301</t>
  </si>
  <si>
    <t>070304</t>
  </si>
  <si>
    <t>070307</t>
  </si>
  <si>
    <t>070401</t>
  </si>
  <si>
    <t>Позашкільні заклади освіти, заходи із позашкільної роботи з дітьми</t>
  </si>
  <si>
    <t>070501</t>
  </si>
  <si>
    <t>070601</t>
  </si>
  <si>
    <t>070602</t>
  </si>
  <si>
    <t>070701</t>
  </si>
  <si>
    <t>070802</t>
  </si>
  <si>
    <t>070803</t>
  </si>
  <si>
    <t>070804</t>
  </si>
  <si>
    <t>070807</t>
  </si>
  <si>
    <t>Інші освітні програми</t>
  </si>
  <si>
    <t>091108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</si>
  <si>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</si>
  <si>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</si>
  <si>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</si>
  <si>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</si>
  <si>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</si>
  <si>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</si>
  <si>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080205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</si>
  <si>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</si>
  <si>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</si>
  <si>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</si>
  <si>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</si>
  <si>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</si>
  <si>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</si>
  <si>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</si>
  <si>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</si>
  <si>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081003</t>
  </si>
  <si>
    <t>081008</t>
  </si>
  <si>
    <t>081009</t>
  </si>
  <si>
    <t>081010</t>
  </si>
  <si>
    <t>Бібліотеки</t>
  </si>
  <si>
    <t>Капітальні вкладення</t>
  </si>
  <si>
    <t>090212</t>
  </si>
  <si>
    <t>090412</t>
  </si>
  <si>
    <t>Інші видатки на соціальний захист населення</t>
  </si>
  <si>
    <t>090417</t>
  </si>
  <si>
    <t>090601</t>
  </si>
  <si>
    <t>090901</t>
  </si>
  <si>
    <t>091206</t>
  </si>
  <si>
    <t>091209</t>
  </si>
  <si>
    <t>091210</t>
  </si>
  <si>
    <t>091212</t>
  </si>
  <si>
    <t>091303</t>
  </si>
  <si>
    <t>091304</t>
  </si>
  <si>
    <t>090700</t>
  </si>
  <si>
    <t>091101</t>
  </si>
  <si>
    <t>Утримання центрів соціальних служб для сім’ї, дітей та молоді</t>
  </si>
  <si>
    <t>091102</t>
  </si>
  <si>
    <t>Програми і заходи центрів соціальних служб для сім’ї, дітей та молоді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</si>
  <si>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</si>
  <si>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</si>
  <si>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</si>
  <si>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091106</t>
  </si>
  <si>
    <t>091107</t>
  </si>
  <si>
    <t>Соціальні програми і заходи державних органів у справах сім’ї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</si>
  <si>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</si>
  <si>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</si>
  <si>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090802</t>
  </si>
  <si>
    <t>Театри</t>
  </si>
  <si>
    <t>Музеї і виставки</t>
  </si>
  <si>
    <t>субвенція з обласного бюджету бюджетам районів на збереження пам’яток Великої Вітчизняної війни</t>
  </si>
  <si>
    <t>субвенція з обласного бюджету бюджетам міст та районів на капітальні видатки та облаштування об’єктів соціально-культурної сфери</t>
  </si>
  <si>
    <t>Інші культурно-освітні заклади та заходи</t>
  </si>
  <si>
    <t>Телебачення і радіомовлення</t>
  </si>
  <si>
    <t>Інші засоби масової інформації</t>
  </si>
  <si>
    <t>42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</si>
  <si>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</si>
  <si>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</si>
  <si>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</si>
  <si>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</si>
  <si>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</si>
  <si>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</si>
  <si>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</si>
  <si>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</si>
  <si>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</si>
  <si>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</si>
  <si>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</si>
  <si>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</si>
  <si>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</si>
  <si>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</si>
  <si>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</si>
  <si>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</si>
  <si>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</si>
  <si>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</si>
  <si>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</si>
  <si>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</si>
  <si>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</si>
  <si>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</si>
  <si>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</si>
  <si>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обслуговування,</t>
  </si>
  <si>
    <t>Забезпечення централізованих заходів з лікування хворих на цукровий та нецукровий діабет,</t>
  </si>
  <si>
    <t>Утримання закладів, що надають соціальні послуги дітям, які опинились у складних життєвих обставинах</t>
  </si>
  <si>
    <t>0453</t>
  </si>
  <si>
    <t>Будівництво та розвиток мережі метрополітенів</t>
  </si>
  <si>
    <t>150120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</si>
  <si>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</si>
  <si>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200600</t>
  </si>
  <si>
    <t>Охорона і раціональне використання водних ресурсів</t>
  </si>
  <si>
    <t>Охорона і раціональне використання земель</t>
  </si>
  <si>
    <t>Інші природоохоронні заходи</t>
  </si>
  <si>
    <t>150201</t>
  </si>
  <si>
    <t>0540</t>
  </si>
  <si>
    <t>Створення захисних лісових насаджень та полезахисних лісових смуг</t>
  </si>
  <si>
    <t>Субвенція з місцевого бюджету державному бюджету на виконання програм соціально-економічного та культурного розвитку регіонів (на природоохоронні заходи)</t>
  </si>
  <si>
    <t>100201</t>
  </si>
  <si>
    <t>Проведення невідкладних відновлювальних робіт, будівництво та реконструкція лікарень загального профілю</t>
  </si>
  <si>
    <t xml:space="preserve">Медична субвенція з державного бюджету місцевим бюджетам </t>
  </si>
  <si>
    <t>100106</t>
  </si>
  <si>
    <t>150110</t>
  </si>
  <si>
    <t>0921</t>
  </si>
  <si>
    <t>150119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</si>
  <si>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</si>
  <si>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</si>
  <si>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субвенція з обласного бюджету до місцевих бюджетів на природоохоронні заходи</t>
  </si>
  <si>
    <t>субвенція з обласного бюджету до місцевих бюджетів на створення навчально-виховних комплексів</t>
  </si>
  <si>
    <t>250313</t>
  </si>
  <si>
    <t xml:space="preserve">Стабілізаційна дотація </t>
  </si>
  <si>
    <t>Перший заступник голови обласної ради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</si>
  <si>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</si>
  <si>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</si>
  <si>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</si>
  <si>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 xml:space="preserve">субвенція з обласного бюджету до місцевих бюджетів на ремонт та утримання вулиць і доріг комунальної власності у населених пунктах 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</si>
  <si>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ЄС/ПРООН „Місцевий розвиток, орієнтований на громаду, ІІ фаза”</t>
  </si>
  <si>
    <t xml:space="preserve">Інші субвенції, 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</si>
  <si>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</si>
  <si>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</si>
  <si>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обласного бюджету до місцевих бюджетів на поповнення бібліотечних фондів шкільних бібліотек</t>
  </si>
  <si>
    <t>67</t>
  </si>
  <si>
    <t>Управління взаємодії з правоохоронними органами та оборонної роботи облдержадміністрації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</si>
  <si>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</si>
  <si>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Код програмної класифікації видатків та кредитування місцевих бюджетів</t>
  </si>
  <si>
    <t>0100000</t>
  </si>
  <si>
    <t>0110000</t>
  </si>
  <si>
    <t>0110170</t>
  </si>
  <si>
    <t>0170</t>
  </si>
  <si>
    <t>Утримання інших закладів освіти</t>
  </si>
  <si>
    <t>1210</t>
  </si>
  <si>
    <t>0111210</t>
  </si>
  <si>
    <t>Внески до статутного капіталу суб’єктів господарювання</t>
  </si>
  <si>
    <t>7470</t>
  </si>
  <si>
    <t>0117470</t>
  </si>
  <si>
    <t>7500</t>
  </si>
  <si>
    <t>0117500</t>
  </si>
  <si>
    <t>8600</t>
  </si>
  <si>
    <t>0118600</t>
  </si>
  <si>
    <t>8800</t>
  </si>
  <si>
    <t>0118800</t>
  </si>
  <si>
    <t>0300000</t>
  </si>
  <si>
    <t>0310000</t>
  </si>
  <si>
    <t>Підвищення кваліфікації, перепідготовка кадрів іншими закладами післядипломної освіти</t>
  </si>
  <si>
    <t>1150</t>
  </si>
  <si>
    <t>0311150</t>
  </si>
  <si>
    <t>3300</t>
  </si>
  <si>
    <t>0313300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</si>
  <si>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</si>
  <si>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8510</t>
  </si>
  <si>
    <t>0318510</t>
  </si>
  <si>
    <t>0900000</t>
  </si>
  <si>
    <t>0910000</t>
  </si>
  <si>
    <t>0917500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</si>
  <si>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</si>
  <si>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</si>
  <si>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</si>
  <si>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</si>
  <si>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1080</t>
  </si>
  <si>
    <t>Надання позашкільної освіти позашкільними закладами освіти, заходи із позашкільної роботи з дітьми</t>
  </si>
  <si>
    <t>1100</t>
  </si>
  <si>
    <t>1120</t>
  </si>
  <si>
    <t>Підготовка кадрів вищими навчальними закладами ІІІ і ІV рівнів акредитації</t>
  </si>
  <si>
    <t>1130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</si>
  <si>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</si>
  <si>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1140</t>
  </si>
  <si>
    <t>Методичне забезпечення діяльності навчальних закладів та інші заходи в галузі освіти</t>
  </si>
  <si>
    <t>1170</t>
  </si>
  <si>
    <t>Здійснення технічного нагляду за будівництвом і капітальним ремонтом та іншими окремими господарськими функціями</t>
  </si>
  <si>
    <t>1180</t>
  </si>
  <si>
    <t>Централізоване ведення бухгалтерського обліку</t>
  </si>
  <si>
    <t>1190</t>
  </si>
  <si>
    <t>1220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</si>
  <si>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</si>
  <si>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</si>
  <si>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</si>
  <si>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</si>
  <si>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</si>
  <si>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</si>
  <si>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</si>
  <si>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Реалізація заходів щодо інвестиційного розвитку території</t>
  </si>
  <si>
    <t>1010000</t>
  </si>
  <si>
    <t>1011040</t>
  </si>
  <si>
    <t>1011070</t>
  </si>
  <si>
    <t>1011080</t>
  </si>
  <si>
    <t>1011090</t>
  </si>
  <si>
    <t>1011100</t>
  </si>
  <si>
    <t>1011120</t>
  </si>
  <si>
    <t>1011130</t>
  </si>
  <si>
    <t>1011140</t>
  </si>
  <si>
    <t>1011170</t>
  </si>
  <si>
    <t>1011180</t>
  </si>
  <si>
    <t>1011190</t>
  </si>
  <si>
    <t>1011210</t>
  </si>
  <si>
    <t>1011220</t>
  </si>
  <si>
    <t>1013160</t>
  </si>
  <si>
    <t>1015011</t>
  </si>
  <si>
    <t>1015012</t>
  </si>
  <si>
    <t>1018800</t>
  </si>
  <si>
    <t>1400000</t>
  </si>
  <si>
    <t>1410000</t>
  </si>
  <si>
    <t>Підготовка кадрів вищими навчальними закладами І і ІІ рівнів акредитації</t>
  </si>
  <si>
    <t>1411120</t>
  </si>
  <si>
    <t>1411150</t>
  </si>
  <si>
    <t>Багатопрофільна стаціонарна медична допомога населенню,</t>
  </si>
  <si>
    <t>2010</t>
  </si>
  <si>
    <t>1412010</t>
  </si>
  <si>
    <t>Спеціалізована стаціонарна медична допомога населенню,</t>
  </si>
  <si>
    <t>2030</t>
  </si>
  <si>
    <t>1412030</t>
  </si>
  <si>
    <t>Лікарсько-акушерська допомога  вагітним, породіллям та новонародженим,</t>
  </si>
  <si>
    <t>2050</t>
  </si>
  <si>
    <t>1412050</t>
  </si>
  <si>
    <t>Санаторне лікування хворих на туберкульоз,</t>
  </si>
  <si>
    <t>2060</t>
  </si>
  <si>
    <t>1412060</t>
  </si>
  <si>
    <t>Санаторне лікування дітей та підлітків із соматичними захворюваннями (крім туберкульозу),</t>
  </si>
  <si>
    <t>2070</t>
  </si>
  <si>
    <t>1412070</t>
  </si>
  <si>
    <t>Медико-соціальний захист дітей-сиріт і дітей, позбавлених батьківського піклування,</t>
  </si>
  <si>
    <t>2090</t>
  </si>
  <si>
    <t>1412090</t>
  </si>
  <si>
    <t>Створення банків крові та її компонентів,</t>
  </si>
  <si>
    <t>2100</t>
  </si>
  <si>
    <t>1412100</t>
  </si>
  <si>
    <t>Надання екстреної та швидкої медичної допомоги населенню,</t>
  </si>
  <si>
    <t>2110</t>
  </si>
  <si>
    <t>1412110</t>
  </si>
  <si>
    <t>Спеціалізована амбулаторно-поліклінічна допомога населенню,</t>
  </si>
  <si>
    <t>2130</t>
  </si>
  <si>
    <t>1412130</t>
  </si>
  <si>
    <t>Надання стоматологічної допомоги населенню,</t>
  </si>
  <si>
    <t>2140</t>
  </si>
  <si>
    <t>1412140</t>
  </si>
  <si>
    <t>2170</t>
  </si>
  <si>
    <t>1412170</t>
  </si>
  <si>
    <t>Проведення належної медико-соціальної експертизи (МСЕК),</t>
  </si>
  <si>
    <t>2190</t>
  </si>
  <si>
    <t>1412190</t>
  </si>
  <si>
    <t>Інші заходи в галузі охорони здоров’я,</t>
  </si>
  <si>
    <t>2220</t>
  </si>
  <si>
    <t>1412220</t>
  </si>
  <si>
    <t>2200</t>
  </si>
  <si>
    <t>1412200</t>
  </si>
  <si>
    <t xml:space="preserve">Програма і централізовані заходи профілактики ВІЛ-інфекції/СНІДу, </t>
  </si>
  <si>
    <t>2213</t>
  </si>
  <si>
    <t>1412213</t>
  </si>
  <si>
    <t>2214</t>
  </si>
  <si>
    <t>1412214</t>
  </si>
  <si>
    <t>2215</t>
  </si>
  <si>
    <t>1412215</t>
  </si>
  <si>
    <t>Бiблiотеки</t>
  </si>
  <si>
    <t>4060</t>
  </si>
  <si>
    <t>1414060</t>
  </si>
  <si>
    <t>1416310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</si>
  <si>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</si>
  <si>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</si>
  <si>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</si>
  <si>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1513050</t>
  </si>
  <si>
    <t>1510000</t>
  </si>
  <si>
    <t>3400</t>
  </si>
  <si>
    <t>1513400</t>
  </si>
  <si>
    <t>Видатки на поховання учасників бойових дій та інвалідів війни</t>
  </si>
  <si>
    <t>3090</t>
  </si>
  <si>
    <t>1513090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</si>
  <si>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</si>
  <si>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</si>
  <si>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1513101</t>
  </si>
  <si>
    <t>3111</t>
  </si>
  <si>
    <t>1513111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</si>
  <si>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</si>
  <si>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</si>
  <si>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1513102</t>
  </si>
  <si>
    <t>3131</t>
  </si>
  <si>
    <t>1513131</t>
  </si>
  <si>
    <t>3132</t>
  </si>
  <si>
    <t>1513132</t>
  </si>
  <si>
    <t>Заходи державної політики із забезпечення рівних прав та можливостей жінок та чоловіків</t>
  </si>
  <si>
    <t>3133</t>
  </si>
  <si>
    <t>1513133</t>
  </si>
  <si>
    <t>3500</t>
  </si>
  <si>
    <t>1513500</t>
  </si>
  <si>
    <t>3134</t>
  </si>
  <si>
    <t>1513134</t>
  </si>
  <si>
    <t>1513160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</si>
  <si>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</si>
  <si>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3202</t>
  </si>
  <si>
    <t>1513202</t>
  </si>
  <si>
    <t>Здійснення технічного нагляду за будівництвом та капітальним ремонтом приміщень</t>
  </si>
  <si>
    <t>3211</t>
  </si>
  <si>
    <t>1513211</t>
  </si>
  <si>
    <t>Забезпечення обробки інформації з нарахування та виплати допомог і компенсацій</t>
  </si>
  <si>
    <t>3220</t>
  </si>
  <si>
    <t>1513220</t>
  </si>
  <si>
    <t>1513300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</si>
  <si>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</si>
  <si>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3182</t>
  </si>
  <si>
    <t>1513182</t>
  </si>
  <si>
    <t>Встановлення телефонів інвалідам I і II груп</t>
  </si>
  <si>
    <t>3183</t>
  </si>
  <si>
    <t>1513183</t>
  </si>
  <si>
    <t>6310</t>
  </si>
  <si>
    <t>1516310</t>
  </si>
  <si>
    <t>3140</t>
  </si>
  <si>
    <t>1915011</t>
  </si>
  <si>
    <t>1913140</t>
  </si>
  <si>
    <t>1900000</t>
  </si>
  <si>
    <t>1910000</t>
  </si>
  <si>
    <t>Утримання центрів з інвалідного спорту і реабілітаційних шкіл</t>
  </si>
  <si>
    <t>5042</t>
  </si>
  <si>
    <t>1915042</t>
  </si>
  <si>
    <t>1915012</t>
  </si>
  <si>
    <t>5021</t>
  </si>
  <si>
    <t>1915021</t>
  </si>
  <si>
    <t>5060</t>
  </si>
  <si>
    <t>1915060</t>
  </si>
  <si>
    <t>5031</t>
  </si>
  <si>
    <t>5033</t>
  </si>
  <si>
    <t>1915033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</si>
  <si>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</si>
  <si>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</si>
  <si>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</si>
  <si>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</si>
  <si>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2013112</t>
  </si>
  <si>
    <t>2013500</t>
  </si>
  <si>
    <t>2400000</t>
  </si>
  <si>
    <t>2410000</t>
  </si>
  <si>
    <t>2411120</t>
  </si>
  <si>
    <t>2411130</t>
  </si>
  <si>
    <t>4020</t>
  </si>
  <si>
    <t>2414020</t>
  </si>
  <si>
    <t>Фiлармонiї, музичнi колективи i ансамблі та iншi мистецькі  заклади та заходи</t>
  </si>
  <si>
    <t>4030</t>
  </si>
  <si>
    <t>2414030</t>
  </si>
  <si>
    <t>2414060</t>
  </si>
  <si>
    <t>4070</t>
  </si>
  <si>
    <t>2414070</t>
  </si>
  <si>
    <t>Палаци i будинки культури, клуби та iншi заклади клубного типу</t>
  </si>
  <si>
    <t>4090</t>
  </si>
  <si>
    <t>2414090</t>
  </si>
  <si>
    <t>Iншi культурно-освiтнi заклади та заходи</t>
  </si>
  <si>
    <t>4200</t>
  </si>
  <si>
    <t>2414200</t>
  </si>
  <si>
    <t>Підтримка книговидання</t>
  </si>
  <si>
    <t>7213</t>
  </si>
  <si>
    <t>2417213</t>
  </si>
  <si>
    <t>2416310</t>
  </si>
  <si>
    <t>3000000</t>
  </si>
  <si>
    <t>3010000</t>
  </si>
  <si>
    <t>3011220</t>
  </si>
  <si>
    <t>4000000</t>
  </si>
  <si>
    <t>4010000</t>
  </si>
  <si>
    <t>Капітальний ремонт житлового фонду</t>
  </si>
  <si>
    <t>6021</t>
  </si>
  <si>
    <t>4016021</t>
  </si>
  <si>
    <t>Забезпечення функціонування водопровідно-каналізаційного господарства</t>
  </si>
  <si>
    <t>6052</t>
  </si>
  <si>
    <t>4016052</t>
  </si>
  <si>
    <t>Благоустрій міст, сіл, селищ</t>
  </si>
  <si>
    <t>6060</t>
  </si>
  <si>
    <t>4016060</t>
  </si>
  <si>
    <t>Реалізація заходів щодо інвестиційного розвитку території,</t>
  </si>
  <si>
    <t>4016310</t>
  </si>
  <si>
    <t>6650</t>
  </si>
  <si>
    <t>4016650</t>
  </si>
  <si>
    <t>Заходи з енергозбереження</t>
  </si>
  <si>
    <t>9110</t>
  </si>
  <si>
    <t>4019110</t>
  </si>
  <si>
    <t>9120</t>
  </si>
  <si>
    <t>4019120</t>
  </si>
  <si>
    <t>4018800</t>
  </si>
  <si>
    <t>8108</t>
  </si>
  <si>
    <t>4018108</t>
  </si>
  <si>
    <t>8109</t>
  </si>
  <si>
    <t>4018109</t>
  </si>
  <si>
    <t>4200000</t>
  </si>
  <si>
    <t>4210000</t>
  </si>
  <si>
    <t>4214030</t>
  </si>
  <si>
    <t>4214200</t>
  </si>
  <si>
    <t>4700000</t>
  </si>
  <si>
    <t>4710000</t>
  </si>
  <si>
    <t>4716310</t>
  </si>
  <si>
    <t>6330</t>
  </si>
  <si>
    <t>4716330</t>
  </si>
  <si>
    <t>6360</t>
  </si>
  <si>
    <t>4716360</t>
  </si>
  <si>
    <t>Будівництво та реконструкція спеціалізованих лікарень та інших спеціалізованих закладів</t>
  </si>
  <si>
    <t>6380</t>
  </si>
  <si>
    <t>4716380</t>
  </si>
  <si>
    <t>Збереження, розвиток, реконструкція та реставрація  пам’яток історії та культури</t>
  </si>
  <si>
    <t>6421</t>
  </si>
  <si>
    <t>4716421</t>
  </si>
  <si>
    <t>4717500</t>
  </si>
  <si>
    <t>4718800</t>
  </si>
  <si>
    <t>4800000</t>
  </si>
  <si>
    <t>4810000</t>
  </si>
  <si>
    <t>6430</t>
  </si>
  <si>
    <t>4816430</t>
  </si>
  <si>
    <t>5300000</t>
  </si>
  <si>
    <t>5310000</t>
  </si>
  <si>
    <t>Проведення заходів із землеустрою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</si>
  <si>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</si>
  <si>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7340</t>
  </si>
  <si>
    <t>5317340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</si>
  <si>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</si>
  <si>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8370</t>
  </si>
  <si>
    <t>5318370</t>
  </si>
  <si>
    <t>6000000</t>
  </si>
  <si>
    <t>6010000</t>
  </si>
  <si>
    <t>6019120</t>
  </si>
  <si>
    <t>Інша діяльність у сфері охорони навколишнього природного середовища</t>
  </si>
  <si>
    <t>9140</t>
  </si>
  <si>
    <t>6019140</t>
  </si>
  <si>
    <t>9150</t>
  </si>
  <si>
    <t>6019150</t>
  </si>
  <si>
    <t>6018370</t>
  </si>
  <si>
    <t>6018800</t>
  </si>
  <si>
    <t>6600000</t>
  </si>
  <si>
    <t>6610000</t>
  </si>
  <si>
    <t>6662</t>
  </si>
  <si>
    <t>6616662</t>
  </si>
  <si>
    <t>6700000</t>
  </si>
  <si>
    <t>6710000</t>
  </si>
  <si>
    <t>6718370</t>
  </si>
  <si>
    <t>6800000</t>
  </si>
  <si>
    <t>6810000</t>
  </si>
  <si>
    <t>7810</t>
  </si>
  <si>
    <t>6817810</t>
  </si>
  <si>
    <t>6818370</t>
  </si>
  <si>
    <t>7300000</t>
  </si>
  <si>
    <t>7310000</t>
  </si>
  <si>
    <t>7420</t>
  </si>
  <si>
    <t>7317420</t>
  </si>
  <si>
    <t>Сприяння розвитку малого та середнього підприємництва</t>
  </si>
  <si>
    <t>7450</t>
  </si>
  <si>
    <t>7317450</t>
  </si>
  <si>
    <t>7600000</t>
  </si>
  <si>
    <t>7610000</t>
  </si>
  <si>
    <t>8010</t>
  </si>
  <si>
    <t>7618010</t>
  </si>
  <si>
    <t>8120</t>
  </si>
  <si>
    <t>7618120</t>
  </si>
  <si>
    <t>8210</t>
  </si>
  <si>
    <t>7618210</t>
  </si>
  <si>
    <t>8700</t>
  </si>
  <si>
    <t>1011160</t>
  </si>
  <si>
    <t>1160</t>
  </si>
  <si>
    <t>0970</t>
  </si>
  <si>
    <t>070801</t>
  </si>
  <si>
    <t>Придбання, доставка та зберігання підручників і посібників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</si>
  <si>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</si>
  <si>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3100</t>
  </si>
  <si>
    <t>Надання реабілітаційних послуг інвалідам та дітям-інвалідам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</si>
  <si>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</si>
  <si>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</si>
  <si>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</si>
  <si>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</si>
  <si>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</si>
  <si>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</si>
  <si>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3200</t>
  </si>
  <si>
    <t>Технічне та бухгалтерське обслуговування закладів та установ соціального захисту</t>
  </si>
  <si>
    <t>3210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</si>
  <si>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</si>
  <si>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3180</t>
  </si>
  <si>
    <t>Підтримка засобів масової інформації</t>
  </si>
  <si>
    <t>7210</t>
  </si>
  <si>
    <t>Підтримка періодичних видань (газет та журналів)</t>
  </si>
  <si>
    <t>7212</t>
  </si>
  <si>
    <t>Проведення спортивної роботи в регіоні</t>
  </si>
  <si>
    <t>5010</t>
  </si>
  <si>
    <t>Здійснення фізкультурно-спортивної та реабілітаційної роботи серед інвалідів</t>
  </si>
  <si>
    <t>5040</t>
  </si>
  <si>
    <t>5020</t>
  </si>
  <si>
    <t>5030</t>
  </si>
  <si>
    <t>1513100</t>
  </si>
  <si>
    <t>1513110</t>
  </si>
  <si>
    <t>1513130</t>
  </si>
  <si>
    <t>1513180</t>
  </si>
  <si>
    <t>1513200</t>
  </si>
  <si>
    <t>1513210</t>
  </si>
  <si>
    <t>1513105</t>
  </si>
  <si>
    <t>1915010</t>
  </si>
  <si>
    <t>1915020</t>
  </si>
  <si>
    <t>1915030</t>
  </si>
  <si>
    <t>1915040</t>
  </si>
  <si>
    <t>2013110</t>
  </si>
  <si>
    <t>2417210</t>
  </si>
  <si>
    <t>1015010</t>
  </si>
  <si>
    <t>Централізовані заходи з лікування онкологічних хворих</t>
  </si>
  <si>
    <t>Утримання та розвиток інфраструктури доріг</t>
  </si>
  <si>
    <t>7317500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</si>
  <si>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</si>
  <si>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</si>
  <si>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Заходи та оплата послуг, сплата податків та зборів відповідно до чинного законодавства</t>
  </si>
  <si>
    <t>0118601</t>
  </si>
  <si>
    <t>0118602</t>
  </si>
  <si>
    <t>8601</t>
  </si>
  <si>
    <t>8602</t>
  </si>
  <si>
    <t>Здійснення заходів з сприяння розвитку та підвищення активності місцевого самоврядування</t>
  </si>
  <si>
    <t>Оплата послуг, сплата податків та зборів відповідно до чинного законодавства</t>
  </si>
  <si>
    <t>Субвенція з обласного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</si>
  <si>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</si>
  <si>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обласного бюджету до місцевих бюджетів на виконання доручень виборців депутатами обласної ради у 2017 році</t>
  </si>
  <si>
    <t>Підготовка кадрів вищими навчальними закладами І і ІІ рівнів акредитації,</t>
  </si>
  <si>
    <t>8805</t>
  </si>
  <si>
    <t>8801</t>
  </si>
  <si>
    <t>0118801</t>
  </si>
  <si>
    <t>0118802</t>
  </si>
  <si>
    <t>8802</t>
  </si>
  <si>
    <t>0118803</t>
  </si>
  <si>
    <t>8803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</si>
  <si>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</si>
  <si>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0118804</t>
  </si>
  <si>
    <t>8804</t>
  </si>
  <si>
    <t>субвенція з обласного бюджету до місцевих бюджетів на фінансування переможців обласного конкурсу мініпроектів з енергоефективності та енергозбереження серед органів самоорганізації населення та ОСББ (на умовах співфінансування)</t>
  </si>
  <si>
    <t>160903</t>
  </si>
  <si>
    <t>Програми в галузі сільського господарства, лісового господарства, рибальства та мисливства</t>
  </si>
  <si>
    <t>7330</t>
  </si>
  <si>
    <t>5317330</t>
  </si>
  <si>
    <t>8806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</si>
  <si>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</si>
  <si>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Проведення невідкладних відновлювальних робіт, будівництво та реконструкція загальноосвітніх навчальних закладів</t>
  </si>
  <si>
    <t>4718807</t>
  </si>
  <si>
    <t>8807</t>
  </si>
  <si>
    <t>Код ТПКВК МБ</t>
  </si>
  <si>
    <t>Розподіл видатків обласного бюджету на 2017 рік</t>
  </si>
  <si>
    <t>Управління  зовнішньоекономічної   діяльності  Дніпропетровської обласної державної адміністрації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</si>
  <si>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</si>
  <si>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</si>
  <si>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</si>
  <si>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</si>
  <si>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</si>
  <si>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</si>
  <si>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</si>
  <si>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</si>
  <si>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</si>
  <si>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</si>
  <si>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</si>
  <si>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</si>
  <si>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</si>
  <si>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</si>
  <si>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</si>
  <si>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</si>
  <si>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</si>
  <si>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</si>
  <si>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</si>
  <si>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0117212</t>
  </si>
  <si>
    <t>0117210</t>
  </si>
  <si>
    <t>Підготовка робітничих кадрів професійно-технічними закладами та іншими закладами освіти,</t>
  </si>
  <si>
    <t>Розвиток дитячо-юнацького та резервного спорту</t>
  </si>
  <si>
    <t>1015030</t>
  </si>
  <si>
    <t>1015031</t>
  </si>
  <si>
    <t>8630</t>
  </si>
  <si>
    <t>1018630</t>
  </si>
  <si>
    <t>Підтримка і розвиток спортивної інфраструктури</t>
  </si>
  <si>
    <t>Реалізація державної політики у молодіжній сфері</t>
  </si>
  <si>
    <t>1913141</t>
  </si>
  <si>
    <t>3141</t>
  </si>
  <si>
    <t>1915050</t>
  </si>
  <si>
    <t>5050</t>
  </si>
  <si>
    <t>Підтримка фізкультурно-спортивного руху</t>
  </si>
  <si>
    <t>5051</t>
  </si>
  <si>
    <t>1915051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</si>
  <si>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</si>
  <si>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1915053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</si>
  <si>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</si>
  <si>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</si>
  <si>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1915022</t>
  </si>
  <si>
    <t>Інші заходи з розвитку фізичної культури та спорту</t>
  </si>
  <si>
    <t>1915061</t>
  </si>
  <si>
    <t>5061</t>
  </si>
  <si>
    <t>1915062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</si>
  <si>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</si>
  <si>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</si>
  <si>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</si>
  <si>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1018610</t>
  </si>
  <si>
    <t>грн</t>
  </si>
  <si>
    <t xml:space="preserve">Додаток 3
до рішення обласної ради
</t>
  </si>
  <si>
    <t>Усього</t>
  </si>
  <si>
    <t>С. ОЛІЙНИК</t>
  </si>
  <si>
    <t>Інші заходи, пов’язані з економічною діяльністю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</si>
  <si>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</si>
  <si>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Інформаційно-методичне та просвітницьке забезпечення в галузі охорони здоров’я,</t>
  </si>
  <si>
    <t>Центри соціальних служб для сім’ї, дітей та молоді</t>
  </si>
  <si>
    <t>Заходи державної політики з питань сім’ї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</si>
  <si>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</si>
  <si>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</si>
  <si>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</si>
  <si>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Витрати, пов’язані з наданням та обслуговуванням державних пільгових кредитів, наданих індивідуальним сільським забудовникам</t>
  </si>
  <si>
    <t xml:space="preserve">Субвенція з державного бюджету місцевим бюджетам 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</si>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</sst>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sz val="8"/>
      <name val="Times New Roman"/>
      <charset val="204"/>
    </font>
    <font>
      <i/>
      <sz val="10"/>
      <name val="Times New Roman"/>
      <charset val="204"/>
    </font>
    <font>
      <b/>
      <sz val="14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Times New Roman"/>
      <charset val="204"/>
    </font>
    <font>
      <u/>
      <sz val="10"/>
      <name val="Times New Roman"/>
      <charset val="204"/>
    </font>
    <font>
      <b/>
      <u/>
      <sz val="11"/>
      <name val="Times New Roman"/>
      <charset val="204"/>
    </font>
    <font>
      <sz val="14"/>
      <name val="Times New Roman"/>
      <charset val="204"/>
    </font>
    <font>
      <b/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b/>
      <i/>
      <sz val="11"/>
      <name val="Times New Roman"/>
      <charset val="204"/>
    </font>
    <font>
      <b/>
      <sz val="16"/>
      <name val="Times New Roman"/>
      <family val="1"/>
      <charset val="204"/>
    </font>
    <font>
      <sz val="16"/>
      <name val="Times New Roman"/>
      <charset val="204"/>
    </font>
    <font>
      <sz val="16"/>
      <name val="Arial Cyr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1" applyNumberFormat="0" applyAlignment="0" applyProtection="0"/>
    <xf numFmtId="0" fontId="7" fillId="21" borderId="2" applyNumberFormat="0" applyAlignment="0" applyProtection="0"/>
    <xf numFmtId="0" fontId="13" fillId="21" borderId="1" applyNumberFormat="0" applyAlignment="0" applyProtection="0"/>
    <xf numFmtId="0" fontId="37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top"/>
    </xf>
    <xf numFmtId="0" fontId="36" fillId="0" borderId="3" applyNumberFormat="0" applyFill="0" applyAlignment="0" applyProtection="0"/>
    <xf numFmtId="0" fontId="9" fillId="0" borderId="4" applyNumberFormat="0" applyFill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9" fillId="0" borderId="0"/>
    <xf numFmtId="0" fontId="57" fillId="0" borderId="0"/>
    <xf numFmtId="0" fontId="18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3" borderId="6" applyNumberFormat="0" applyFont="0" applyAlignment="0" applyProtection="0"/>
    <xf numFmtId="0" fontId="1" fillId="23" borderId="6" applyNumberFormat="0" applyFont="0" applyAlignment="0" applyProtection="0"/>
    <xf numFmtId="0" fontId="20" fillId="24" borderId="6" applyNumberFormat="0" applyAlignment="0" applyProtection="0"/>
    <xf numFmtId="0" fontId="18" fillId="0" borderId="0"/>
    <xf numFmtId="0" fontId="36" fillId="0" borderId="0" applyNumberFormat="0" applyFill="0" applyBorder="0" applyAlignment="0" applyProtection="0"/>
  </cellStyleXfs>
  <cellXfs count="87">
    <xf numFmtId="0" fontId="0" fillId="0" borderId="0" xfId="0"/>
    <xf numFmtId="0" fontId="12" fillId="0" borderId="7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/>
    <xf numFmtId="0" fontId="16" fillId="0" borderId="0" xfId="0" applyNumberFormat="1" applyFont="1" applyFill="1" applyAlignment="1" applyProtection="1"/>
    <xf numFmtId="0" fontId="16" fillId="0" borderId="7" xfId="0" applyFont="1" applyFill="1" applyBorder="1" applyAlignment="1">
      <alignment horizontal="center"/>
    </xf>
    <xf numFmtId="0" fontId="15" fillId="0" borderId="0" xfId="0" applyNumberFormat="1" applyFont="1" applyFill="1" applyAlignment="1" applyProtection="1"/>
    <xf numFmtId="0" fontId="16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right" vertical="center"/>
    </xf>
    <xf numFmtId="0" fontId="39" fillId="0" borderId="0" xfId="81" applyFont="1" applyFill="1" applyAlignment="1"/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7" xfId="0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164" fontId="41" fillId="0" borderId="0" xfId="0" applyNumberFormat="1" applyFont="1" applyFill="1" applyAlignment="1" applyProtection="1"/>
    <xf numFmtId="0" fontId="4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4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Alignment="1" applyProtection="1"/>
    <xf numFmtId="0" fontId="41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vertical="center" wrapText="1"/>
    </xf>
    <xf numFmtId="4" fontId="16" fillId="0" borderId="0" xfId="0" applyNumberFormat="1" applyFont="1" applyFill="1" applyBorder="1" applyAlignment="1" applyProtection="1">
      <alignment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left" vertical="center" wrapText="1"/>
    </xf>
    <xf numFmtId="0" fontId="17" fillId="0" borderId="0" xfId="81" applyFont="1" applyFill="1" applyAlignment="1">
      <alignment horizontal="left"/>
    </xf>
    <xf numFmtId="0" fontId="40" fillId="0" borderId="0" xfId="81" applyFont="1" applyFill="1" applyAlignment="1">
      <alignment horizontal="left"/>
    </xf>
    <xf numFmtId="0" fontId="46" fillId="0" borderId="0" xfId="0" applyFont="1" applyFill="1" applyAlignment="1">
      <alignment vertical="center"/>
    </xf>
    <xf numFmtId="0" fontId="2" fillId="0" borderId="0" xfId="0" applyFont="1" applyFill="1"/>
    <xf numFmtId="3" fontId="41" fillId="0" borderId="0" xfId="0" applyNumberFormat="1" applyFont="1" applyFill="1" applyAlignment="1" applyProtection="1"/>
    <xf numFmtId="49" fontId="30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24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43" fillId="0" borderId="8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 applyProtection="1"/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7" fillId="0" borderId="0" xfId="81" applyFont="1" applyFill="1" applyBorder="1" applyAlignment="1">
      <alignment wrapText="1"/>
    </xf>
    <xf numFmtId="3" fontId="17" fillId="0" borderId="0" xfId="81" applyNumberFormat="1" applyFont="1" applyFill="1" applyBorder="1" applyAlignment="1">
      <alignment wrapText="1"/>
    </xf>
    <xf numFmtId="4" fontId="50" fillId="0" borderId="8" xfId="73" applyNumberFormat="1" applyFont="1" applyFill="1" applyBorder="1" applyAlignment="1">
      <alignment vertical="center"/>
    </xf>
    <xf numFmtId="4" fontId="51" fillId="0" borderId="8" xfId="73" applyNumberFormat="1" applyFont="1" applyFill="1" applyBorder="1" applyAlignment="1">
      <alignment vertical="center"/>
    </xf>
    <xf numFmtId="4" fontId="52" fillId="0" borderId="8" xfId="73" applyNumberFormat="1" applyFont="1" applyFill="1" applyBorder="1" applyAlignment="1">
      <alignment vertical="center"/>
    </xf>
    <xf numFmtId="4" fontId="43" fillId="0" borderId="8" xfId="73" applyNumberFormat="1" applyFont="1" applyFill="1" applyBorder="1" applyAlignment="1">
      <alignment vertical="center"/>
    </xf>
    <xf numFmtId="4" fontId="49" fillId="0" borderId="8" xfId="73" applyNumberFormat="1" applyFont="1" applyFill="1" applyBorder="1" applyAlignment="1">
      <alignment vertical="center"/>
    </xf>
    <xf numFmtId="4" fontId="53" fillId="0" borderId="8" xfId="73" applyNumberFormat="1" applyFont="1" applyFill="1" applyBorder="1" applyAlignment="1">
      <alignment vertical="center"/>
    </xf>
    <xf numFmtId="4" fontId="28" fillId="0" borderId="8" xfId="73" applyNumberFormat="1" applyFont="1" applyFill="1" applyBorder="1" applyAlignment="1">
      <alignment vertical="center"/>
    </xf>
    <xf numFmtId="4" fontId="48" fillId="0" borderId="8" xfId="73" applyNumberFormat="1" applyFont="1" applyFill="1" applyBorder="1" applyAlignment="1">
      <alignment vertical="center"/>
    </xf>
    <xf numFmtId="4" fontId="50" fillId="0" borderId="11" xfId="73" applyNumberFormat="1" applyFont="1" applyFill="1" applyBorder="1" applyAlignment="1">
      <alignment vertical="center"/>
    </xf>
    <xf numFmtId="4" fontId="51" fillId="0" borderId="11" xfId="73" applyNumberFormat="1" applyFont="1" applyFill="1" applyBorder="1" applyAlignment="1">
      <alignment vertical="center"/>
    </xf>
    <xf numFmtId="4" fontId="30" fillId="0" borderId="8" xfId="73" applyNumberFormat="1" applyFont="1" applyFill="1" applyBorder="1" applyAlignment="1">
      <alignment vertical="center"/>
    </xf>
    <xf numFmtId="4" fontId="32" fillId="0" borderId="8" xfId="73" applyNumberFormat="1" applyFont="1" applyFill="1" applyBorder="1" applyAlignment="1">
      <alignment vertical="center"/>
    </xf>
    <xf numFmtId="49" fontId="24" fillId="0" borderId="8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54" fillId="0" borderId="0" xfId="81" applyFont="1" applyFill="1" applyBorder="1" applyAlignment="1">
      <alignment horizontal="left" wrapText="1"/>
    </xf>
    <xf numFmtId="0" fontId="54" fillId="0" borderId="0" xfId="81" applyFont="1" applyFill="1" applyAlignment="1">
      <alignment horizontal="left"/>
    </xf>
    <xf numFmtId="0" fontId="56" fillId="0" borderId="0" xfId="81" applyFont="1" applyFill="1" applyAlignment="1">
      <alignment horizontal="left"/>
    </xf>
    <xf numFmtId="0" fontId="17" fillId="0" borderId="0" xfId="81" applyFont="1" applyFill="1" applyBorder="1" applyAlignment="1">
      <alignment horizontal="left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38" fillId="0" borderId="0" xfId="87" applyNumberFormat="1" applyFont="1" applyFill="1" applyAlignment="1" applyProtection="1">
      <alignment horizontal="left" vertical="center" wrapText="1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44"/>
  </sheetPr>
  <dimension ref="A1:Q368"/>
  <sheetViews>
    <sheetView showGridLines="0" showZeros="0" tabSelected="1" view="pageBreakPreview" zoomScale="70" zoomScaleNormal="90" zoomScaleSheetLayoutView="70" workbookViewId="0">
      <pane xSplit="5" ySplit="7" topLeftCell="F121" activePane="bottomRight" state="frozen"/>
      <selection activeCell="C222" sqref="C222"/>
      <selection pane="topRight" activeCell="C222" sqref="C222"/>
      <selection pane="bottomLeft" activeCell="C222" sqref="C222"/>
      <selection pane="bottomRight" activeCell="E132" sqref="E132"/>
    </sheetView>
  </sheetViews>
  <sheetFormatPr defaultColWidth="9.1640625" defaultRowHeight="12.75" x14ac:dyDescent="0.2"/>
  <cols>
    <col min="1" max="1" width="11" style="15" customWidth="1"/>
    <col min="2" max="2" width="10.1640625" style="15" customWidth="1"/>
    <col min="3" max="3" width="11.6640625" style="7" hidden="1" customWidth="1"/>
    <col min="4" max="4" width="14.5" style="7" customWidth="1"/>
    <col min="5" max="5" width="39.5" style="14" customWidth="1"/>
    <col min="6" max="6" width="19.6640625" style="14" customWidth="1"/>
    <col min="7" max="7" width="20" style="14" customWidth="1"/>
    <col min="8" max="8" width="17" style="14" customWidth="1"/>
    <col min="9" max="9" width="16.5" style="14" customWidth="1"/>
    <col min="10" max="10" width="15.6640625" style="14" customWidth="1"/>
    <col min="11" max="11" width="18.6640625" style="14" customWidth="1"/>
    <col min="12" max="12" width="17.1640625" style="14" customWidth="1"/>
    <col min="13" max="13" width="15.6640625" style="14" customWidth="1"/>
    <col min="14" max="14" width="14.33203125" style="14" customWidth="1"/>
    <col min="15" max="15" width="18.6640625" style="14" customWidth="1"/>
    <col min="16" max="16" width="18.83203125" style="14" customWidth="1"/>
    <col min="17" max="17" width="20.33203125" style="14" customWidth="1"/>
    <col min="18" max="16384" width="9.1640625" style="15"/>
  </cols>
  <sheetData>
    <row r="1" spans="1:17" s="6" customFormat="1" ht="36.75" customHeight="1" x14ac:dyDescent="0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86" t="s">
        <v>737</v>
      </c>
      <c r="P1" s="86"/>
      <c r="Q1" s="86"/>
    </row>
    <row r="2" spans="1:17" s="31" customFormat="1" ht="25.5" customHeight="1" x14ac:dyDescent="0.2">
      <c r="B2" s="76" t="s">
        <v>685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8.25" customHeight="1" x14ac:dyDescent="0.3">
      <c r="C3" s="8"/>
      <c r="D3" s="8"/>
      <c r="E3" s="16"/>
      <c r="F3" s="16"/>
      <c r="G3" s="16"/>
      <c r="H3" s="4"/>
      <c r="I3" s="1"/>
      <c r="J3" s="1"/>
      <c r="K3" s="2"/>
      <c r="L3" s="3"/>
      <c r="M3" s="3"/>
      <c r="N3" s="3"/>
      <c r="O3" s="3"/>
      <c r="P3" s="3"/>
      <c r="Q3" s="12" t="s">
        <v>736</v>
      </c>
    </row>
    <row r="4" spans="1:17" ht="21.75" customHeight="1" x14ac:dyDescent="0.2">
      <c r="A4" s="71" t="s">
        <v>284</v>
      </c>
      <c r="B4" s="70" t="s">
        <v>684</v>
      </c>
      <c r="C4" s="71" t="s">
        <v>79</v>
      </c>
      <c r="D4" s="71" t="s">
        <v>705</v>
      </c>
      <c r="E4" s="70" t="s">
        <v>651</v>
      </c>
      <c r="F4" s="77" t="s">
        <v>127</v>
      </c>
      <c r="G4" s="77"/>
      <c r="H4" s="77"/>
      <c r="I4" s="77"/>
      <c r="J4" s="77"/>
      <c r="K4" s="77" t="s">
        <v>128</v>
      </c>
      <c r="L4" s="77"/>
      <c r="M4" s="77"/>
      <c r="N4" s="77"/>
      <c r="O4" s="77"/>
      <c r="P4" s="77"/>
      <c r="Q4" s="77" t="s">
        <v>129</v>
      </c>
    </row>
    <row r="5" spans="1:17" ht="16.5" customHeight="1" x14ac:dyDescent="0.2">
      <c r="A5" s="71"/>
      <c r="B5" s="70"/>
      <c r="C5" s="71"/>
      <c r="D5" s="71"/>
      <c r="E5" s="80"/>
      <c r="F5" s="79" t="s">
        <v>738</v>
      </c>
      <c r="G5" s="78" t="s">
        <v>130</v>
      </c>
      <c r="H5" s="85" t="s">
        <v>131</v>
      </c>
      <c r="I5" s="85"/>
      <c r="J5" s="78" t="s">
        <v>132</v>
      </c>
      <c r="K5" s="79" t="s">
        <v>738</v>
      </c>
      <c r="L5" s="78" t="s">
        <v>130</v>
      </c>
      <c r="M5" s="85" t="s">
        <v>131</v>
      </c>
      <c r="N5" s="85"/>
      <c r="O5" s="78" t="s">
        <v>132</v>
      </c>
      <c r="P5" s="5" t="s">
        <v>131</v>
      </c>
      <c r="Q5" s="77"/>
    </row>
    <row r="6" spans="1:17" ht="20.25" customHeight="1" x14ac:dyDescent="0.2">
      <c r="A6" s="71"/>
      <c r="B6" s="70"/>
      <c r="C6" s="71"/>
      <c r="D6" s="71"/>
      <c r="E6" s="80"/>
      <c r="F6" s="80"/>
      <c r="G6" s="78"/>
      <c r="H6" s="85" t="s">
        <v>133</v>
      </c>
      <c r="I6" s="85" t="s">
        <v>134</v>
      </c>
      <c r="J6" s="78"/>
      <c r="K6" s="80"/>
      <c r="L6" s="78"/>
      <c r="M6" s="85" t="s">
        <v>133</v>
      </c>
      <c r="N6" s="85" t="s">
        <v>134</v>
      </c>
      <c r="O6" s="78"/>
      <c r="P6" s="70" t="s">
        <v>135</v>
      </c>
      <c r="Q6" s="77"/>
    </row>
    <row r="7" spans="1:17" ht="38.25" customHeight="1" x14ac:dyDescent="0.2">
      <c r="A7" s="71"/>
      <c r="B7" s="70"/>
      <c r="C7" s="71"/>
      <c r="D7" s="71"/>
      <c r="E7" s="80"/>
      <c r="F7" s="80"/>
      <c r="G7" s="78"/>
      <c r="H7" s="85"/>
      <c r="I7" s="85"/>
      <c r="J7" s="78"/>
      <c r="K7" s="80"/>
      <c r="L7" s="78"/>
      <c r="M7" s="85"/>
      <c r="N7" s="85"/>
      <c r="O7" s="78"/>
      <c r="P7" s="70"/>
      <c r="Q7" s="77"/>
    </row>
    <row r="8" spans="1:17" s="19" customFormat="1" ht="18" customHeight="1" x14ac:dyDescent="0.2">
      <c r="A8" s="33" t="s">
        <v>285</v>
      </c>
      <c r="B8" s="43"/>
      <c r="C8" s="43" t="s">
        <v>222</v>
      </c>
      <c r="D8" s="43"/>
      <c r="E8" s="44" t="s">
        <v>223</v>
      </c>
      <c r="F8" s="59">
        <f>F9</f>
        <v>117736800</v>
      </c>
      <c r="G8" s="59">
        <f t="shared" ref="G8:Q8" si="0">G9</f>
        <v>117736800</v>
      </c>
      <c r="H8" s="59">
        <f t="shared" si="0"/>
        <v>14735780</v>
      </c>
      <c r="I8" s="59">
        <f t="shared" si="0"/>
        <v>2521100</v>
      </c>
      <c r="J8" s="59">
        <f t="shared" si="0"/>
        <v>0</v>
      </c>
      <c r="K8" s="59">
        <f t="shared" si="0"/>
        <v>105449900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105449900</v>
      </c>
      <c r="P8" s="59">
        <f t="shared" si="0"/>
        <v>105449900</v>
      </c>
      <c r="Q8" s="59">
        <f t="shared" si="0"/>
        <v>223186700</v>
      </c>
    </row>
    <row r="9" spans="1:17" s="19" customFormat="1" ht="15" customHeight="1" x14ac:dyDescent="0.2">
      <c r="A9" s="45" t="s">
        <v>286</v>
      </c>
      <c r="B9" s="45"/>
      <c r="C9" s="45" t="s">
        <v>222</v>
      </c>
      <c r="D9" s="45"/>
      <c r="E9" s="52" t="s">
        <v>223</v>
      </c>
      <c r="F9" s="60">
        <f>G9+J9</f>
        <v>117736800</v>
      </c>
      <c r="G9" s="60">
        <f>G10+G11+G16+G17+G18+G21+G12</f>
        <v>117736800</v>
      </c>
      <c r="H9" s="60">
        <f>H10+H11+H16+H17+H18+H21+H12</f>
        <v>14735780</v>
      </c>
      <c r="I9" s="60">
        <f>I10+I11+I16+I17+I18+I21+I12</f>
        <v>2521100</v>
      </c>
      <c r="J9" s="60">
        <f>J10+J11+J16+J17+J18+J21+J12</f>
        <v>0</v>
      </c>
      <c r="K9" s="60">
        <f>L9+O9</f>
        <v>105449900</v>
      </c>
      <c r="L9" s="60">
        <f>L10+L11+L16+L17+L18+L21+L12</f>
        <v>0</v>
      </c>
      <c r="M9" s="60">
        <f>M10+M11+M16+M17+M18+M21+M12</f>
        <v>0</v>
      </c>
      <c r="N9" s="60">
        <f>N10+N11+N16+N17+N18+N21+N12</f>
        <v>0</v>
      </c>
      <c r="O9" s="60">
        <f>O10+O11+O16+O17+O18+O21+O12</f>
        <v>105449900</v>
      </c>
      <c r="P9" s="60">
        <f>P10+P11+P16+P17+P18+P21+P12</f>
        <v>105449900</v>
      </c>
      <c r="Q9" s="60">
        <f>F9+K9</f>
        <v>223186700</v>
      </c>
    </row>
    <row r="10" spans="1:17" s="17" customFormat="1" ht="93.75" customHeight="1" x14ac:dyDescent="0.2">
      <c r="A10" s="26" t="s">
        <v>287</v>
      </c>
      <c r="B10" s="26" t="s">
        <v>288</v>
      </c>
      <c r="C10" s="26" t="s">
        <v>77</v>
      </c>
      <c r="D10" s="26" t="s">
        <v>122</v>
      </c>
      <c r="E10" s="36" t="s">
        <v>734</v>
      </c>
      <c r="F10" s="56">
        <f t="shared" ref="F10:F17" si="1">G10+J10</f>
        <v>26493400</v>
      </c>
      <c r="G10" s="56">
        <v>26493400</v>
      </c>
      <c r="H10" s="56">
        <v>12441680</v>
      </c>
      <c r="I10" s="56">
        <v>2445000</v>
      </c>
      <c r="J10" s="56"/>
      <c r="K10" s="56">
        <f>L10+O10</f>
        <v>399900</v>
      </c>
      <c r="L10" s="56"/>
      <c r="M10" s="56"/>
      <c r="N10" s="56"/>
      <c r="O10" s="56">
        <v>399900</v>
      </c>
      <c r="P10" s="56">
        <v>399900</v>
      </c>
      <c r="Q10" s="57">
        <f t="shared" ref="Q10:Q16" si="2">F10+K10</f>
        <v>26893300</v>
      </c>
    </row>
    <row r="11" spans="1:17" s="17" customFormat="1" ht="14.25" customHeight="1" x14ac:dyDescent="0.2">
      <c r="A11" s="26" t="s">
        <v>291</v>
      </c>
      <c r="B11" s="26" t="s">
        <v>290</v>
      </c>
      <c r="C11" s="26" t="s">
        <v>139</v>
      </c>
      <c r="D11" s="26" t="s">
        <v>224</v>
      </c>
      <c r="E11" s="36" t="s">
        <v>289</v>
      </c>
      <c r="F11" s="56">
        <f t="shared" si="1"/>
        <v>5000000</v>
      </c>
      <c r="G11" s="56">
        <v>5000000</v>
      </c>
      <c r="H11" s="56">
        <v>2294100</v>
      </c>
      <c r="I11" s="56">
        <v>76100</v>
      </c>
      <c r="J11" s="56"/>
      <c r="K11" s="56">
        <f>L11+O11</f>
        <v>0</v>
      </c>
      <c r="L11" s="56"/>
      <c r="M11" s="56"/>
      <c r="N11" s="56"/>
      <c r="O11" s="56"/>
      <c r="P11" s="56"/>
      <c r="Q11" s="57">
        <f t="shared" si="2"/>
        <v>5000000</v>
      </c>
    </row>
    <row r="12" spans="1:17" s="17" customFormat="1" ht="34.5" customHeight="1" x14ac:dyDescent="0.2">
      <c r="A12" s="38" t="s">
        <v>707</v>
      </c>
      <c r="B12" s="38" t="s">
        <v>625</v>
      </c>
      <c r="C12" s="38"/>
      <c r="D12" s="38"/>
      <c r="E12" s="39" t="s">
        <v>624</v>
      </c>
      <c r="F12" s="57">
        <f>F13</f>
        <v>1954400</v>
      </c>
      <c r="G12" s="57">
        <f t="shared" ref="G12:Q12" si="3">G13</f>
        <v>1954400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1954400</v>
      </c>
    </row>
    <row r="13" spans="1:17" s="17" customFormat="1" ht="30" customHeight="1" x14ac:dyDescent="0.2">
      <c r="A13" s="40" t="s">
        <v>706</v>
      </c>
      <c r="B13" s="40" t="s">
        <v>627</v>
      </c>
      <c r="C13" s="40">
        <v>120201</v>
      </c>
      <c r="D13" s="40" t="s">
        <v>225</v>
      </c>
      <c r="E13" s="37" t="s">
        <v>626</v>
      </c>
      <c r="F13" s="58">
        <f t="shared" si="1"/>
        <v>1954400</v>
      </c>
      <c r="G13" s="58">
        <v>1954400</v>
      </c>
      <c r="H13" s="58"/>
      <c r="I13" s="58"/>
      <c r="J13" s="58"/>
      <c r="K13" s="58">
        <f>L13+O13</f>
        <v>0</v>
      </c>
      <c r="L13" s="58"/>
      <c r="M13" s="58"/>
      <c r="N13" s="58"/>
      <c r="O13" s="58"/>
      <c r="P13" s="58"/>
      <c r="Q13" s="58">
        <f t="shared" si="2"/>
        <v>1954400</v>
      </c>
    </row>
    <row r="14" spans="1:17" s="17" customFormat="1" ht="15" hidden="1" x14ac:dyDescent="0.2">
      <c r="A14" s="26"/>
      <c r="B14" s="26"/>
      <c r="C14" s="26" t="s">
        <v>137</v>
      </c>
      <c r="D14" s="26" t="s">
        <v>138</v>
      </c>
      <c r="E14" s="36" t="s">
        <v>185</v>
      </c>
      <c r="F14" s="56">
        <f t="shared" si="1"/>
        <v>0</v>
      </c>
      <c r="G14" s="56"/>
      <c r="H14" s="56"/>
      <c r="I14" s="56"/>
      <c r="J14" s="56"/>
      <c r="K14" s="56">
        <f t="shared" ref="K14:K21" si="4">L14+O14</f>
        <v>0</v>
      </c>
      <c r="L14" s="56"/>
      <c r="M14" s="56"/>
      <c r="N14" s="56"/>
      <c r="O14" s="56"/>
      <c r="P14" s="56"/>
      <c r="Q14" s="57">
        <f t="shared" si="2"/>
        <v>0</v>
      </c>
    </row>
    <row r="15" spans="1:17" s="17" customFormat="1" ht="30" hidden="1" x14ac:dyDescent="0.2">
      <c r="A15" s="26"/>
      <c r="B15" s="26"/>
      <c r="C15" s="26" t="s">
        <v>118</v>
      </c>
      <c r="D15" s="26" t="s">
        <v>138</v>
      </c>
      <c r="E15" s="36" t="s">
        <v>116</v>
      </c>
      <c r="F15" s="56">
        <f t="shared" si="1"/>
        <v>0</v>
      </c>
      <c r="G15" s="56"/>
      <c r="H15" s="56"/>
      <c r="I15" s="56"/>
      <c r="J15" s="56"/>
      <c r="K15" s="56">
        <f t="shared" si="4"/>
        <v>0</v>
      </c>
      <c r="L15" s="56"/>
      <c r="M15" s="56"/>
      <c r="N15" s="56"/>
      <c r="O15" s="56"/>
      <c r="P15" s="56"/>
      <c r="Q15" s="57">
        <f t="shared" si="2"/>
        <v>0</v>
      </c>
    </row>
    <row r="16" spans="1:17" s="17" customFormat="1" ht="30" x14ac:dyDescent="0.2">
      <c r="A16" s="26" t="s">
        <v>294</v>
      </c>
      <c r="B16" s="26" t="s">
        <v>293</v>
      </c>
      <c r="C16" s="26">
        <v>180409</v>
      </c>
      <c r="D16" s="26" t="s">
        <v>138</v>
      </c>
      <c r="E16" s="36" t="s">
        <v>292</v>
      </c>
      <c r="F16" s="56">
        <f t="shared" si="1"/>
        <v>0</v>
      </c>
      <c r="G16" s="56"/>
      <c r="H16" s="56"/>
      <c r="I16" s="56"/>
      <c r="J16" s="56"/>
      <c r="K16" s="56">
        <f t="shared" si="4"/>
        <v>84050000</v>
      </c>
      <c r="L16" s="56">
        <v>0</v>
      </c>
      <c r="M16" s="56">
        <v>0</v>
      </c>
      <c r="N16" s="56">
        <v>0</v>
      </c>
      <c r="O16" s="56">
        <v>84050000</v>
      </c>
      <c r="P16" s="56">
        <v>84050000</v>
      </c>
      <c r="Q16" s="57">
        <f t="shared" si="2"/>
        <v>84050000</v>
      </c>
    </row>
    <row r="17" spans="1:17" s="17" customFormat="1" ht="30" x14ac:dyDescent="0.2">
      <c r="A17" s="26" t="s">
        <v>296</v>
      </c>
      <c r="B17" s="26" t="s">
        <v>295</v>
      </c>
      <c r="C17" s="26" t="s">
        <v>78</v>
      </c>
      <c r="D17" s="26" t="s">
        <v>80</v>
      </c>
      <c r="E17" s="36" t="s">
        <v>740</v>
      </c>
      <c r="F17" s="56">
        <f t="shared" si="1"/>
        <v>18815000</v>
      </c>
      <c r="G17" s="56">
        <v>18815000</v>
      </c>
      <c r="H17" s="56"/>
      <c r="I17" s="56"/>
      <c r="J17" s="56"/>
      <c r="K17" s="56">
        <f>L17+O17</f>
        <v>4000000</v>
      </c>
      <c r="L17" s="56">
        <v>0</v>
      </c>
      <c r="M17" s="56">
        <v>0</v>
      </c>
      <c r="N17" s="56">
        <v>0</v>
      </c>
      <c r="O17" s="56">
        <v>4000000</v>
      </c>
      <c r="P17" s="56">
        <v>4000000</v>
      </c>
      <c r="Q17" s="57">
        <f>F17+K17</f>
        <v>22815000</v>
      </c>
    </row>
    <row r="18" spans="1:17" s="17" customFormat="1" ht="42.75" x14ac:dyDescent="0.2">
      <c r="A18" s="38" t="s">
        <v>298</v>
      </c>
      <c r="B18" s="38" t="s">
        <v>297</v>
      </c>
      <c r="C18" s="38"/>
      <c r="D18" s="38"/>
      <c r="E18" s="39" t="s">
        <v>653</v>
      </c>
      <c r="F18" s="57">
        <f>F19+F20</f>
        <v>3474000</v>
      </c>
      <c r="G18" s="57">
        <f t="shared" ref="G18:Q18" si="5">G19+G20</f>
        <v>3474000</v>
      </c>
      <c r="H18" s="57">
        <f t="shared" si="5"/>
        <v>0</v>
      </c>
      <c r="I18" s="57">
        <f t="shared" si="5"/>
        <v>0</v>
      </c>
      <c r="J18" s="57">
        <f t="shared" si="5"/>
        <v>0</v>
      </c>
      <c r="K18" s="57">
        <f t="shared" si="5"/>
        <v>0</v>
      </c>
      <c r="L18" s="57">
        <f t="shared" si="5"/>
        <v>0</v>
      </c>
      <c r="M18" s="57">
        <f t="shared" si="5"/>
        <v>0</v>
      </c>
      <c r="N18" s="57">
        <f t="shared" si="5"/>
        <v>0</v>
      </c>
      <c r="O18" s="57">
        <f t="shared" si="5"/>
        <v>0</v>
      </c>
      <c r="P18" s="57">
        <f t="shared" si="5"/>
        <v>0</v>
      </c>
      <c r="Q18" s="57">
        <f t="shared" si="5"/>
        <v>3474000</v>
      </c>
    </row>
    <row r="19" spans="1:17" s="35" customFormat="1" ht="49.5" customHeight="1" x14ac:dyDescent="0.2">
      <c r="A19" s="40" t="s">
        <v>654</v>
      </c>
      <c r="B19" s="40" t="s">
        <v>656</v>
      </c>
      <c r="C19" s="40" t="s">
        <v>97</v>
      </c>
      <c r="D19" s="40" t="s">
        <v>72</v>
      </c>
      <c r="E19" s="37" t="s">
        <v>658</v>
      </c>
      <c r="F19" s="58">
        <f>G19+J19</f>
        <v>3474000</v>
      </c>
      <c r="G19" s="58">
        <v>3474000</v>
      </c>
      <c r="H19" s="58"/>
      <c r="I19" s="58"/>
      <c r="J19" s="58"/>
      <c r="K19" s="58">
        <f>L19+O19</f>
        <v>0</v>
      </c>
      <c r="L19" s="58">
        <v>0</v>
      </c>
      <c r="M19" s="58">
        <v>0</v>
      </c>
      <c r="N19" s="58">
        <v>0</v>
      </c>
      <c r="O19" s="58"/>
      <c r="P19" s="58"/>
      <c r="Q19" s="58">
        <f>F19+K19</f>
        <v>3474000</v>
      </c>
    </row>
    <row r="20" spans="1:17" s="35" customFormat="1" ht="44.25" hidden="1" customHeight="1" x14ac:dyDescent="0.2">
      <c r="A20" s="40" t="s">
        <v>655</v>
      </c>
      <c r="B20" s="40" t="s">
        <v>657</v>
      </c>
      <c r="C20" s="40" t="s">
        <v>97</v>
      </c>
      <c r="D20" s="40" t="s">
        <v>72</v>
      </c>
      <c r="E20" s="37" t="s">
        <v>659</v>
      </c>
      <c r="F20" s="58">
        <f>G20+J20</f>
        <v>0</v>
      </c>
      <c r="G20" s="58"/>
      <c r="H20" s="58"/>
      <c r="I20" s="58"/>
      <c r="J20" s="58"/>
      <c r="K20" s="58">
        <f>L20+O20</f>
        <v>0</v>
      </c>
      <c r="L20" s="58">
        <v>0</v>
      </c>
      <c r="M20" s="58">
        <v>0</v>
      </c>
      <c r="N20" s="58">
        <v>0</v>
      </c>
      <c r="O20" s="58"/>
      <c r="P20" s="58"/>
      <c r="Q20" s="58">
        <f>F20+K20</f>
        <v>0</v>
      </c>
    </row>
    <row r="21" spans="1:17" s="17" customFormat="1" ht="16.5" customHeight="1" x14ac:dyDescent="0.2">
      <c r="A21" s="26" t="s">
        <v>300</v>
      </c>
      <c r="B21" s="26" t="s">
        <v>299</v>
      </c>
      <c r="C21" s="26">
        <v>250380</v>
      </c>
      <c r="D21" s="26" t="s">
        <v>67</v>
      </c>
      <c r="E21" s="36" t="s">
        <v>141</v>
      </c>
      <c r="F21" s="56">
        <f>G21+J21</f>
        <v>62000000</v>
      </c>
      <c r="G21" s="56">
        <f>G27+G24+G23+G26+G25</f>
        <v>62000000</v>
      </c>
      <c r="H21" s="56">
        <f>H27+H24+H23+H26+H25</f>
        <v>0</v>
      </c>
      <c r="I21" s="56">
        <f>I27+I24+I23+I26+I25</f>
        <v>0</v>
      </c>
      <c r="J21" s="56">
        <f>J27+J24+J23+J26+J25</f>
        <v>0</v>
      </c>
      <c r="K21" s="56">
        <f t="shared" si="4"/>
        <v>17000000</v>
      </c>
      <c r="L21" s="56">
        <f>L27+L24+L23+L26+L25</f>
        <v>0</v>
      </c>
      <c r="M21" s="56">
        <f>M27+M24+M23+M26+M25</f>
        <v>0</v>
      </c>
      <c r="N21" s="56">
        <f>N27+N24+N23+N26+N25</f>
        <v>0</v>
      </c>
      <c r="O21" s="56">
        <f>O27+O24+O23+O26+O25</f>
        <v>17000000</v>
      </c>
      <c r="P21" s="56">
        <f>P27+P24+P23+P26+P25</f>
        <v>17000000</v>
      </c>
      <c r="Q21" s="57">
        <f>F21+K21</f>
        <v>79000000</v>
      </c>
    </row>
    <row r="22" spans="1:17" s="10" customFormat="1" ht="15" x14ac:dyDescent="0.2">
      <c r="A22" s="26"/>
      <c r="B22" s="26"/>
      <c r="C22" s="26"/>
      <c r="D22" s="26"/>
      <c r="E22" s="36" t="s">
        <v>144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</row>
    <row r="23" spans="1:17" s="17" customFormat="1" ht="60" x14ac:dyDescent="0.2">
      <c r="A23" s="26" t="s">
        <v>666</v>
      </c>
      <c r="B23" s="26" t="s">
        <v>665</v>
      </c>
      <c r="C23" s="26"/>
      <c r="D23" s="26" t="s">
        <v>67</v>
      </c>
      <c r="E23" s="36" t="s">
        <v>662</v>
      </c>
      <c r="F23" s="56">
        <f>G23+J23</f>
        <v>60000000</v>
      </c>
      <c r="G23" s="56">
        <v>60000000</v>
      </c>
      <c r="H23" s="56"/>
      <c r="I23" s="56"/>
      <c r="J23" s="56"/>
      <c r="K23" s="56">
        <f t="shared" ref="K23:K29" si="6">L23+O23</f>
        <v>0</v>
      </c>
      <c r="L23" s="56"/>
      <c r="M23" s="56"/>
      <c r="N23" s="56"/>
      <c r="O23" s="56"/>
      <c r="P23" s="56"/>
      <c r="Q23" s="57">
        <f>F23+K23</f>
        <v>60000000</v>
      </c>
    </row>
    <row r="24" spans="1:17" s="17" customFormat="1" ht="180.75" customHeight="1" x14ac:dyDescent="0.2">
      <c r="A24" s="26" t="s">
        <v>667</v>
      </c>
      <c r="B24" s="26" t="s">
        <v>668</v>
      </c>
      <c r="C24" s="26"/>
      <c r="D24" s="26" t="s">
        <v>67</v>
      </c>
      <c r="E24" s="36" t="s">
        <v>741</v>
      </c>
      <c r="F24" s="56">
        <f>G24+J24</f>
        <v>0</v>
      </c>
      <c r="G24" s="56"/>
      <c r="H24" s="56"/>
      <c r="I24" s="56"/>
      <c r="J24" s="56"/>
      <c r="K24" s="56">
        <f>L24+O24</f>
        <v>11000000</v>
      </c>
      <c r="L24" s="56"/>
      <c r="M24" s="56"/>
      <c r="N24" s="56"/>
      <c r="O24" s="56">
        <v>11000000</v>
      </c>
      <c r="P24" s="56">
        <v>11000000</v>
      </c>
      <c r="Q24" s="57">
        <f>F24+K24</f>
        <v>11000000</v>
      </c>
    </row>
    <row r="25" spans="1:17" s="17" customFormat="1" ht="81.75" customHeight="1" x14ac:dyDescent="0.2">
      <c r="A25" s="26" t="s">
        <v>669</v>
      </c>
      <c r="B25" s="26" t="s">
        <v>670</v>
      </c>
      <c r="C25" s="26"/>
      <c r="D25" s="26" t="s">
        <v>67</v>
      </c>
      <c r="E25" s="36" t="s">
        <v>671</v>
      </c>
      <c r="F25" s="56">
        <f>G25+J25</f>
        <v>0</v>
      </c>
      <c r="G25" s="56"/>
      <c r="H25" s="56"/>
      <c r="I25" s="56"/>
      <c r="J25" s="56"/>
      <c r="K25" s="56">
        <f>L25+O25</f>
        <v>6000000</v>
      </c>
      <c r="L25" s="56"/>
      <c r="M25" s="56"/>
      <c r="N25" s="56"/>
      <c r="O25" s="56">
        <v>6000000</v>
      </c>
      <c r="P25" s="56">
        <v>6000000</v>
      </c>
      <c r="Q25" s="57">
        <f>F25+K25</f>
        <v>6000000</v>
      </c>
    </row>
    <row r="26" spans="1:17" s="17" customFormat="1" ht="104.25" customHeight="1" x14ac:dyDescent="0.2">
      <c r="A26" s="26" t="s">
        <v>672</v>
      </c>
      <c r="B26" s="26" t="s">
        <v>673</v>
      </c>
      <c r="C26" s="26"/>
      <c r="D26" s="26" t="s">
        <v>67</v>
      </c>
      <c r="E26" s="36" t="s">
        <v>674</v>
      </c>
      <c r="F26" s="56">
        <f>G26+J26</f>
        <v>2000000</v>
      </c>
      <c r="G26" s="56">
        <v>2000000</v>
      </c>
      <c r="H26" s="56"/>
      <c r="I26" s="56"/>
      <c r="J26" s="56"/>
      <c r="K26" s="56">
        <f>L26+O26</f>
        <v>0</v>
      </c>
      <c r="L26" s="56"/>
      <c r="M26" s="56"/>
      <c r="N26" s="56"/>
      <c r="O26" s="56"/>
      <c r="P26" s="56"/>
      <c r="Q26" s="57">
        <f>F26+K26</f>
        <v>2000000</v>
      </c>
    </row>
    <row r="27" spans="1:17" s="17" customFormat="1" ht="155.25" hidden="1" customHeight="1" x14ac:dyDescent="0.2">
      <c r="A27" s="26" t="s">
        <v>300</v>
      </c>
      <c r="B27" s="26" t="s">
        <v>299</v>
      </c>
      <c r="C27" s="26"/>
      <c r="D27" s="26"/>
      <c r="E27" s="36" t="s">
        <v>276</v>
      </c>
      <c r="F27" s="56">
        <f>G27+J27</f>
        <v>0</v>
      </c>
      <c r="G27" s="56"/>
      <c r="H27" s="56"/>
      <c r="I27" s="56"/>
      <c r="J27" s="56"/>
      <c r="K27" s="56">
        <f t="shared" si="6"/>
        <v>0</v>
      </c>
      <c r="L27" s="56"/>
      <c r="M27" s="56"/>
      <c r="N27" s="56"/>
      <c r="O27" s="56"/>
      <c r="P27" s="56"/>
      <c r="Q27" s="57">
        <f>F27+K27</f>
        <v>0</v>
      </c>
    </row>
    <row r="28" spans="1:17" s="19" customFormat="1" ht="27" customHeight="1" x14ac:dyDescent="0.2">
      <c r="A28" s="33" t="s">
        <v>301</v>
      </c>
      <c r="B28" s="33"/>
      <c r="C28" s="33" t="s">
        <v>146</v>
      </c>
      <c r="D28" s="33"/>
      <c r="E28" s="34" t="s">
        <v>692</v>
      </c>
      <c r="F28" s="59">
        <f>F29</f>
        <v>3246400</v>
      </c>
      <c r="G28" s="59">
        <f t="shared" ref="G28:Q28" si="7">G29</f>
        <v>3246400</v>
      </c>
      <c r="H28" s="59">
        <f t="shared" si="7"/>
        <v>1614300</v>
      </c>
      <c r="I28" s="59">
        <f t="shared" si="7"/>
        <v>58300</v>
      </c>
      <c r="J28" s="59">
        <f t="shared" si="7"/>
        <v>0</v>
      </c>
      <c r="K28" s="59">
        <f t="shared" si="7"/>
        <v>0</v>
      </c>
      <c r="L28" s="59">
        <f t="shared" si="7"/>
        <v>0</v>
      </c>
      <c r="M28" s="59">
        <f t="shared" si="7"/>
        <v>0</v>
      </c>
      <c r="N28" s="59">
        <f t="shared" si="7"/>
        <v>0</v>
      </c>
      <c r="O28" s="59">
        <f t="shared" si="7"/>
        <v>0</v>
      </c>
      <c r="P28" s="59">
        <f t="shared" si="7"/>
        <v>0</v>
      </c>
      <c r="Q28" s="59">
        <f t="shared" si="7"/>
        <v>3246400</v>
      </c>
    </row>
    <row r="29" spans="1:17" s="19" customFormat="1" ht="31.5" customHeight="1" x14ac:dyDescent="0.2">
      <c r="A29" s="45" t="s">
        <v>302</v>
      </c>
      <c r="B29" s="26"/>
      <c r="C29" s="45" t="s">
        <v>146</v>
      </c>
      <c r="D29" s="26"/>
      <c r="E29" s="46" t="s">
        <v>692</v>
      </c>
      <c r="F29" s="60">
        <f>G29+J29</f>
        <v>3246400</v>
      </c>
      <c r="G29" s="60">
        <f>G30+G31+G32</f>
        <v>3246400</v>
      </c>
      <c r="H29" s="60">
        <f>H30+H31+H32</f>
        <v>1614300</v>
      </c>
      <c r="I29" s="60">
        <f>I30+I31+I32</f>
        <v>58300</v>
      </c>
      <c r="J29" s="60">
        <f>J30+J31+J32</f>
        <v>0</v>
      </c>
      <c r="K29" s="60">
        <f t="shared" si="6"/>
        <v>0</v>
      </c>
      <c r="L29" s="60">
        <f>L30+L31+L32</f>
        <v>0</v>
      </c>
      <c r="M29" s="60">
        <f>M30+M31+M32</f>
        <v>0</v>
      </c>
      <c r="N29" s="60">
        <f>N30+N31+N32</f>
        <v>0</v>
      </c>
      <c r="O29" s="60">
        <f>O30+O31+O32</f>
        <v>0</v>
      </c>
      <c r="P29" s="60">
        <f>P30+P31+P32</f>
        <v>0</v>
      </c>
      <c r="Q29" s="59">
        <f>F29+K29</f>
        <v>3246400</v>
      </c>
    </row>
    <row r="30" spans="1:17" s="17" customFormat="1" ht="47.25" customHeight="1" x14ac:dyDescent="0.2">
      <c r="A30" s="26" t="s">
        <v>305</v>
      </c>
      <c r="B30" s="26" t="s">
        <v>304</v>
      </c>
      <c r="C30" s="26" t="s">
        <v>147</v>
      </c>
      <c r="D30" s="26" t="s">
        <v>226</v>
      </c>
      <c r="E30" s="36" t="s">
        <v>303</v>
      </c>
      <c r="F30" s="56">
        <f>G30+J30</f>
        <v>835400</v>
      </c>
      <c r="G30" s="56">
        <v>835400</v>
      </c>
      <c r="H30" s="56"/>
      <c r="I30" s="56"/>
      <c r="J30" s="56"/>
      <c r="K30" s="56">
        <f>L30+O30</f>
        <v>0</v>
      </c>
      <c r="L30" s="56"/>
      <c r="M30" s="56"/>
      <c r="N30" s="56"/>
      <c r="O30" s="56"/>
      <c r="P30" s="56"/>
      <c r="Q30" s="57">
        <f>F30+K30</f>
        <v>835400</v>
      </c>
    </row>
    <row r="31" spans="1:17" s="17" customFormat="1" ht="18.75" customHeight="1" x14ac:dyDescent="0.2">
      <c r="A31" s="26" t="s">
        <v>307</v>
      </c>
      <c r="B31" s="26" t="s">
        <v>306</v>
      </c>
      <c r="C31" s="26" t="s">
        <v>148</v>
      </c>
      <c r="D31" s="26" t="s">
        <v>227</v>
      </c>
      <c r="E31" s="36" t="s">
        <v>149</v>
      </c>
      <c r="F31" s="56">
        <f>G31+J31</f>
        <v>2269800</v>
      </c>
      <c r="G31" s="56">
        <v>2269800</v>
      </c>
      <c r="H31" s="56">
        <v>1614300</v>
      </c>
      <c r="I31" s="56">
        <v>58300</v>
      </c>
      <c r="J31" s="56"/>
      <c r="K31" s="56">
        <f>L31+O31</f>
        <v>0</v>
      </c>
      <c r="L31" s="56"/>
      <c r="M31" s="56"/>
      <c r="N31" s="56"/>
      <c r="O31" s="56"/>
      <c r="P31" s="56"/>
      <c r="Q31" s="57">
        <f>F31+K31</f>
        <v>2269800</v>
      </c>
    </row>
    <row r="32" spans="1:17" s="17" customFormat="1" ht="60" x14ac:dyDescent="0.2">
      <c r="A32" s="26" t="s">
        <v>310</v>
      </c>
      <c r="B32" s="26" t="s">
        <v>309</v>
      </c>
      <c r="C32" s="26">
        <v>250388</v>
      </c>
      <c r="D32" s="26" t="s">
        <v>67</v>
      </c>
      <c r="E32" s="36" t="s">
        <v>308</v>
      </c>
      <c r="F32" s="56">
        <f>G32+J32</f>
        <v>141200</v>
      </c>
      <c r="G32" s="56">
        <v>141200</v>
      </c>
      <c r="H32" s="56"/>
      <c r="I32" s="56"/>
      <c r="J32" s="56"/>
      <c r="K32" s="56">
        <f>L32+O32</f>
        <v>0</v>
      </c>
      <c r="L32" s="56"/>
      <c r="M32" s="56"/>
      <c r="N32" s="56"/>
      <c r="O32" s="56"/>
      <c r="P32" s="56"/>
      <c r="Q32" s="57">
        <f>F32+K32</f>
        <v>141200</v>
      </c>
    </row>
    <row r="33" spans="1:17" s="19" customFormat="1" ht="57.75" customHeight="1" x14ac:dyDescent="0.2">
      <c r="A33" s="33" t="s">
        <v>311</v>
      </c>
      <c r="B33" s="43"/>
      <c r="C33" s="43" t="s">
        <v>76</v>
      </c>
      <c r="D33" s="43"/>
      <c r="E33" s="44" t="s">
        <v>686</v>
      </c>
      <c r="F33" s="59">
        <f>F34</f>
        <v>1500000</v>
      </c>
      <c r="G33" s="59">
        <f t="shared" ref="G33:Q33" si="8">G34</f>
        <v>1500000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59">
        <f t="shared" si="8"/>
        <v>1500000</v>
      </c>
    </row>
    <row r="34" spans="1:17" s="19" customFormat="1" ht="45" x14ac:dyDescent="0.2">
      <c r="A34" s="45" t="s">
        <v>312</v>
      </c>
      <c r="B34" s="26"/>
      <c r="C34" s="45" t="s">
        <v>76</v>
      </c>
      <c r="D34" s="26"/>
      <c r="E34" s="46" t="s">
        <v>686</v>
      </c>
      <c r="F34" s="60">
        <f>G34+J34</f>
        <v>1500000</v>
      </c>
      <c r="G34" s="60">
        <f>G35</f>
        <v>1500000</v>
      </c>
      <c r="H34" s="60">
        <f>H35</f>
        <v>0</v>
      </c>
      <c r="I34" s="60">
        <f>I35</f>
        <v>0</v>
      </c>
      <c r="J34" s="60">
        <f>J35</f>
        <v>0</v>
      </c>
      <c r="K34" s="60">
        <f>L34+O34</f>
        <v>0</v>
      </c>
      <c r="L34" s="60">
        <f>L35</f>
        <v>0</v>
      </c>
      <c r="M34" s="60">
        <f>M35</f>
        <v>0</v>
      </c>
      <c r="N34" s="60">
        <f>N35</f>
        <v>0</v>
      </c>
      <c r="O34" s="60">
        <f>O35</f>
        <v>0</v>
      </c>
      <c r="P34" s="60">
        <f>P35</f>
        <v>0</v>
      </c>
      <c r="Q34" s="59">
        <f>F34+K34</f>
        <v>1500000</v>
      </c>
    </row>
    <row r="35" spans="1:17" s="17" customFormat="1" ht="30" x14ac:dyDescent="0.2">
      <c r="A35" s="26" t="s">
        <v>313</v>
      </c>
      <c r="B35" s="26" t="s">
        <v>295</v>
      </c>
      <c r="C35" s="26">
        <v>180410</v>
      </c>
      <c r="D35" s="26" t="s">
        <v>80</v>
      </c>
      <c r="E35" s="36" t="s">
        <v>740</v>
      </c>
      <c r="F35" s="56">
        <f>G35+J35</f>
        <v>1500000</v>
      </c>
      <c r="G35" s="56">
        <v>1500000</v>
      </c>
      <c r="H35" s="56"/>
      <c r="I35" s="56"/>
      <c r="J35" s="56"/>
      <c r="K35" s="56">
        <f>L35+O35</f>
        <v>0</v>
      </c>
      <c r="L35" s="56"/>
      <c r="M35" s="56"/>
      <c r="N35" s="56"/>
      <c r="O35" s="56"/>
      <c r="P35" s="56"/>
      <c r="Q35" s="57">
        <f>F35+K35</f>
        <v>1500000</v>
      </c>
    </row>
    <row r="36" spans="1:17" s="19" customFormat="1" ht="45" customHeight="1" x14ac:dyDescent="0.2">
      <c r="A36" s="33" t="s">
        <v>314</v>
      </c>
      <c r="B36" s="43"/>
      <c r="C36" s="43">
        <v>10</v>
      </c>
      <c r="D36" s="43"/>
      <c r="E36" s="44" t="s">
        <v>687</v>
      </c>
      <c r="F36" s="59">
        <f>F37</f>
        <v>1249512255</v>
      </c>
      <c r="G36" s="59">
        <f t="shared" ref="G36:Q36" si="9">G37</f>
        <v>1220088106</v>
      </c>
      <c r="H36" s="59">
        <f t="shared" si="9"/>
        <v>561321481</v>
      </c>
      <c r="I36" s="59">
        <f t="shared" si="9"/>
        <v>116061675</v>
      </c>
      <c r="J36" s="59">
        <f t="shared" si="9"/>
        <v>29424149</v>
      </c>
      <c r="K36" s="59">
        <f t="shared" si="9"/>
        <v>125186308.56999999</v>
      </c>
      <c r="L36" s="59">
        <f t="shared" si="9"/>
        <v>32664052</v>
      </c>
      <c r="M36" s="59">
        <f t="shared" si="9"/>
        <v>5820709</v>
      </c>
      <c r="N36" s="59">
        <f t="shared" si="9"/>
        <v>3420626</v>
      </c>
      <c r="O36" s="59">
        <f t="shared" si="9"/>
        <v>92522256.569999993</v>
      </c>
      <c r="P36" s="59">
        <f t="shared" si="9"/>
        <v>90531785.569999993</v>
      </c>
      <c r="Q36" s="59">
        <f t="shared" si="9"/>
        <v>1374698563.5699999</v>
      </c>
    </row>
    <row r="37" spans="1:17" s="19" customFormat="1" ht="45.75" customHeight="1" x14ac:dyDescent="0.2">
      <c r="A37" s="45" t="s">
        <v>341</v>
      </c>
      <c r="B37" s="26"/>
      <c r="C37" s="45">
        <v>10</v>
      </c>
      <c r="D37" s="26"/>
      <c r="E37" s="46" t="s">
        <v>687</v>
      </c>
      <c r="F37" s="60">
        <f>G37+J37</f>
        <v>1249512255</v>
      </c>
      <c r="G37" s="60">
        <f>G38+G41+G44+G47+G48+G51+G54+G55+G56+G57+G58+G59+G60+G61+G62+G63+G66+G68+G71+G75+G76</f>
        <v>1220088106</v>
      </c>
      <c r="H37" s="60">
        <f>H38+H41+H44+H47+H48+H51+H54+H55+H56+H57+H58+H59+H60+H61+H62+H63+H66+H68+H71+H75+H76</f>
        <v>561321481</v>
      </c>
      <c r="I37" s="60">
        <f>I38+I41+I44+I47+I48+I51+I54+I55+I56+I57+I58+I59+I60+I61+I62+I63+I66+I68+I71+I75+I76</f>
        <v>116061675</v>
      </c>
      <c r="J37" s="60">
        <f>J38+J41+J44+J47+J48+J51+J54+J55+J56+J57+J58+J59+J60+J61+J62+J63+J66+J68+J71+J75+J76</f>
        <v>29424149</v>
      </c>
      <c r="K37" s="60">
        <f>L37+O37</f>
        <v>125186308.56999999</v>
      </c>
      <c r="L37" s="60">
        <f>L38+L41+L44+L47+L48+L51+L54+L55+L56+L57+L58+L59+L60+L61+L62+L63+L66+L68+L71+L75+L76</f>
        <v>32664052</v>
      </c>
      <c r="M37" s="60">
        <f>M38+M41+M44+M47+M48+M51+M54+M55+M56+M57+M58+M59+M60+M61+M62+M63+M66+M68+M71+M75+M76</f>
        <v>5820709</v>
      </c>
      <c r="N37" s="60">
        <f>N38+N41+N44+N47+N48+N51+N54+N55+N56+N57+N58+N59+N60+N61+N62+N63+N66+N68+N71+N75+N76</f>
        <v>3420626</v>
      </c>
      <c r="O37" s="60">
        <f>O38+O41+O44+O47+O48+O51+O54+O55+O56+O57+O58+O59+O60+O61+O62+O63+O66+O68+O71+O75+O76</f>
        <v>92522256.569999993</v>
      </c>
      <c r="P37" s="60">
        <f>P38+P41+P44+P47+P48+P51+P54+P55+P56+P57+P58+P59+P60+P61+P62+P63+P66+P68+P71+P75+P76</f>
        <v>90531785.569999993</v>
      </c>
      <c r="Q37" s="59">
        <f>F37+K37</f>
        <v>1374698563.5699999</v>
      </c>
    </row>
    <row r="38" spans="1:17" s="17" customFormat="1" ht="62.25" customHeight="1" x14ac:dyDescent="0.2">
      <c r="A38" s="68" t="s">
        <v>342</v>
      </c>
      <c r="B38" s="68" t="s">
        <v>233</v>
      </c>
      <c r="C38" s="68" t="s">
        <v>150</v>
      </c>
      <c r="D38" s="68" t="s">
        <v>228</v>
      </c>
      <c r="E38" s="36" t="s">
        <v>315</v>
      </c>
      <c r="F38" s="56">
        <f t="shared" ref="F38:F68" si="10">G38+J38</f>
        <v>104349880.02</v>
      </c>
      <c r="G38" s="56">
        <v>104349880.02</v>
      </c>
      <c r="H38" s="56">
        <v>60070257.420000002</v>
      </c>
      <c r="I38" s="56">
        <v>11448814.08</v>
      </c>
      <c r="J38" s="56"/>
      <c r="K38" s="56">
        <f>L38+O38</f>
        <v>4982938.43</v>
      </c>
      <c r="L38" s="56">
        <v>82938.429999999993</v>
      </c>
      <c r="M38" s="56">
        <v>52296.02</v>
      </c>
      <c r="N38" s="56">
        <v>1200</v>
      </c>
      <c r="O38" s="56">
        <v>4900000</v>
      </c>
      <c r="P38" s="56">
        <v>4900000</v>
      </c>
      <c r="Q38" s="57">
        <f t="shared" ref="Q38:Q68" si="11">F38+K38</f>
        <v>109332818.44999999</v>
      </c>
    </row>
    <row r="39" spans="1:17" s="17" customFormat="1" ht="15.75" customHeight="1" x14ac:dyDescent="0.2">
      <c r="A39" s="68"/>
      <c r="B39" s="68"/>
      <c r="C39" s="68"/>
      <c r="D39" s="68"/>
      <c r="E39" s="37" t="s">
        <v>144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s="17" customFormat="1" ht="30" x14ac:dyDescent="0.2">
      <c r="A40" s="68"/>
      <c r="B40" s="68"/>
      <c r="C40" s="68"/>
      <c r="D40" s="68"/>
      <c r="E40" s="37" t="s">
        <v>145</v>
      </c>
      <c r="F40" s="58">
        <f t="shared" si="10"/>
        <v>43851177.009999998</v>
      </c>
      <c r="G40" s="58">
        <v>43851177.009999998</v>
      </c>
      <c r="H40" s="58">
        <v>35939386.130000003</v>
      </c>
      <c r="I40" s="58"/>
      <c r="J40" s="58"/>
      <c r="K40" s="58">
        <f>L40+O40</f>
        <v>0</v>
      </c>
      <c r="L40" s="58"/>
      <c r="M40" s="58"/>
      <c r="N40" s="58"/>
      <c r="O40" s="58"/>
      <c r="P40" s="58"/>
      <c r="Q40" s="61">
        <f t="shared" si="11"/>
        <v>43851177.009999998</v>
      </c>
    </row>
    <row r="41" spans="1:17" s="17" customFormat="1" ht="105" customHeight="1" x14ac:dyDescent="0.2">
      <c r="A41" s="68" t="s">
        <v>343</v>
      </c>
      <c r="B41" s="68" t="s">
        <v>63</v>
      </c>
      <c r="C41" s="68" t="s">
        <v>151</v>
      </c>
      <c r="D41" s="68" t="s">
        <v>228</v>
      </c>
      <c r="E41" s="36" t="s">
        <v>316</v>
      </c>
      <c r="F41" s="56">
        <f t="shared" si="10"/>
        <v>321072390</v>
      </c>
      <c r="G41" s="56">
        <v>321072390</v>
      </c>
      <c r="H41" s="56">
        <v>207744950</v>
      </c>
      <c r="I41" s="56">
        <v>26426114</v>
      </c>
      <c r="J41" s="56">
        <v>0</v>
      </c>
      <c r="K41" s="56">
        <f>L41+O41</f>
        <v>19237840.260000002</v>
      </c>
      <c r="L41" s="56">
        <v>647541</v>
      </c>
      <c r="M41" s="56">
        <v>162100</v>
      </c>
      <c r="N41" s="56">
        <v>122003</v>
      </c>
      <c r="O41" s="56">
        <v>18590299.260000002</v>
      </c>
      <c r="P41" s="56">
        <v>18590299.260000002</v>
      </c>
      <c r="Q41" s="57">
        <f t="shared" si="11"/>
        <v>340310230.25999999</v>
      </c>
    </row>
    <row r="42" spans="1:17" s="17" customFormat="1" ht="15" x14ac:dyDescent="0.2">
      <c r="A42" s="68"/>
      <c r="B42" s="68"/>
      <c r="C42" s="68"/>
      <c r="D42" s="68"/>
      <c r="E42" s="37" t="s">
        <v>144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s="17" customFormat="1" ht="30" x14ac:dyDescent="0.2">
      <c r="A43" s="68"/>
      <c r="B43" s="68"/>
      <c r="C43" s="68"/>
      <c r="D43" s="68"/>
      <c r="E43" s="37" t="s">
        <v>145</v>
      </c>
      <c r="F43" s="58">
        <f t="shared" si="10"/>
        <v>179577171</v>
      </c>
      <c r="G43" s="58">
        <v>179577171</v>
      </c>
      <c r="H43" s="58">
        <v>147172413</v>
      </c>
      <c r="I43" s="58"/>
      <c r="J43" s="58">
        <v>0</v>
      </c>
      <c r="K43" s="58">
        <f>L43+O43</f>
        <v>0</v>
      </c>
      <c r="L43" s="58"/>
      <c r="M43" s="58"/>
      <c r="N43" s="58"/>
      <c r="O43" s="58"/>
      <c r="P43" s="58"/>
      <c r="Q43" s="61">
        <f t="shared" si="11"/>
        <v>179577171</v>
      </c>
    </row>
    <row r="44" spans="1:17" s="17" customFormat="1" ht="138" customHeight="1" x14ac:dyDescent="0.2">
      <c r="A44" s="68" t="s">
        <v>344</v>
      </c>
      <c r="B44" s="68" t="s">
        <v>318</v>
      </c>
      <c r="C44" s="68" t="s">
        <v>152</v>
      </c>
      <c r="D44" s="68" t="s">
        <v>228</v>
      </c>
      <c r="E44" s="36" t="s">
        <v>317</v>
      </c>
      <c r="F44" s="56">
        <f t="shared" si="10"/>
        <v>40569570.980000004</v>
      </c>
      <c r="G44" s="56">
        <v>40569570.980000004</v>
      </c>
      <c r="H44" s="56">
        <v>21251263.579999998</v>
      </c>
      <c r="I44" s="56">
        <v>4597823.92</v>
      </c>
      <c r="J44" s="56">
        <v>0</v>
      </c>
      <c r="K44" s="56">
        <f>L44+O44</f>
        <v>1794239.4400000002</v>
      </c>
      <c r="L44" s="56">
        <v>398661.57</v>
      </c>
      <c r="M44" s="56">
        <v>297703.98</v>
      </c>
      <c r="N44" s="56">
        <v>12000</v>
      </c>
      <c r="O44" s="56">
        <v>1395577.87</v>
      </c>
      <c r="P44" s="56">
        <v>1353577.87</v>
      </c>
      <c r="Q44" s="57">
        <f t="shared" si="11"/>
        <v>42363810.420000002</v>
      </c>
    </row>
    <row r="45" spans="1:17" s="17" customFormat="1" ht="15" x14ac:dyDescent="0.2">
      <c r="A45" s="68"/>
      <c r="B45" s="68"/>
      <c r="C45" s="68"/>
      <c r="D45" s="68"/>
      <c r="E45" s="37" t="s">
        <v>144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s="17" customFormat="1" ht="30" x14ac:dyDescent="0.2">
      <c r="A46" s="68"/>
      <c r="B46" s="68"/>
      <c r="C46" s="68"/>
      <c r="D46" s="68"/>
      <c r="E46" s="37" t="s">
        <v>145</v>
      </c>
      <c r="F46" s="58">
        <f t="shared" si="10"/>
        <v>16794267.990000002</v>
      </c>
      <c r="G46" s="58">
        <v>16794267.990000002</v>
      </c>
      <c r="H46" s="58">
        <v>13769998.870000001</v>
      </c>
      <c r="I46" s="58"/>
      <c r="J46" s="58">
        <v>0</v>
      </c>
      <c r="K46" s="58">
        <f>L46+O46</f>
        <v>0</v>
      </c>
      <c r="L46" s="58"/>
      <c r="M46" s="58"/>
      <c r="N46" s="58"/>
      <c r="O46" s="58"/>
      <c r="P46" s="58"/>
      <c r="Q46" s="61">
        <f t="shared" si="11"/>
        <v>16794267.990000002</v>
      </c>
    </row>
    <row r="47" spans="1:17" s="17" customFormat="1" ht="60" x14ac:dyDescent="0.2">
      <c r="A47" s="26" t="s">
        <v>345</v>
      </c>
      <c r="B47" s="26" t="s">
        <v>227</v>
      </c>
      <c r="C47" s="26" t="s">
        <v>153</v>
      </c>
      <c r="D47" s="26" t="s">
        <v>229</v>
      </c>
      <c r="E47" s="36" t="s">
        <v>319</v>
      </c>
      <c r="F47" s="56">
        <f t="shared" si="10"/>
        <v>27922512</v>
      </c>
      <c r="G47" s="56">
        <v>27922512</v>
      </c>
      <c r="H47" s="56">
        <v>15475800</v>
      </c>
      <c r="I47" s="56">
        <v>2275827</v>
      </c>
      <c r="J47" s="56"/>
      <c r="K47" s="56">
        <f>L47+O47</f>
        <v>1462204</v>
      </c>
      <c r="L47" s="56">
        <v>1389304</v>
      </c>
      <c r="M47" s="56">
        <v>154400</v>
      </c>
      <c r="N47" s="56">
        <v>31414</v>
      </c>
      <c r="O47" s="56">
        <v>72900</v>
      </c>
      <c r="P47" s="56"/>
      <c r="Q47" s="57">
        <f t="shared" si="11"/>
        <v>29384716</v>
      </c>
    </row>
    <row r="48" spans="1:17" s="17" customFormat="1" ht="45" x14ac:dyDescent="0.2">
      <c r="A48" s="72" t="s">
        <v>346</v>
      </c>
      <c r="B48" s="72" t="s">
        <v>320</v>
      </c>
      <c r="C48" s="72" t="s">
        <v>155</v>
      </c>
      <c r="D48" s="72" t="s">
        <v>230</v>
      </c>
      <c r="E48" s="36" t="s">
        <v>708</v>
      </c>
      <c r="F48" s="56">
        <f>G48+J48</f>
        <v>457762461</v>
      </c>
      <c r="G48" s="56">
        <v>457762461</v>
      </c>
      <c r="H48" s="56">
        <v>232818392</v>
      </c>
      <c r="I48" s="56">
        <v>66349106</v>
      </c>
      <c r="J48" s="56"/>
      <c r="K48" s="56">
        <f>L48+O48</f>
        <v>23363142</v>
      </c>
      <c r="L48" s="56">
        <v>21507571</v>
      </c>
      <c r="M48" s="56">
        <v>5154209</v>
      </c>
      <c r="N48" s="56">
        <v>3254009</v>
      </c>
      <c r="O48" s="56">
        <v>1855571</v>
      </c>
      <c r="P48" s="56">
        <v>0</v>
      </c>
      <c r="Q48" s="57">
        <f t="shared" si="11"/>
        <v>481125603</v>
      </c>
    </row>
    <row r="49" spans="1:17" s="17" customFormat="1" ht="15" x14ac:dyDescent="0.2">
      <c r="A49" s="73"/>
      <c r="B49" s="73"/>
      <c r="C49" s="73"/>
      <c r="D49" s="73"/>
      <c r="E49" s="37" t="s">
        <v>144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s="17" customFormat="1" ht="30" x14ac:dyDescent="0.2">
      <c r="A50" s="74"/>
      <c r="B50" s="74"/>
      <c r="C50" s="74"/>
      <c r="D50" s="74"/>
      <c r="E50" s="37" t="s">
        <v>145</v>
      </c>
      <c r="F50" s="56">
        <f t="shared" si="10"/>
        <v>110859791</v>
      </c>
      <c r="G50" s="56">
        <v>110859791</v>
      </c>
      <c r="H50" s="56">
        <v>90890664</v>
      </c>
      <c r="I50" s="56">
        <v>0</v>
      </c>
      <c r="J50" s="56">
        <v>0</v>
      </c>
      <c r="K50" s="56">
        <f t="shared" ref="K50:K62" si="12">L50+O50</f>
        <v>0</v>
      </c>
      <c r="L50" s="56"/>
      <c r="M50" s="56"/>
      <c r="N50" s="56"/>
      <c r="O50" s="56"/>
      <c r="P50" s="56"/>
      <c r="Q50" s="57">
        <f t="shared" si="11"/>
        <v>110859791</v>
      </c>
    </row>
    <row r="51" spans="1:17" s="17" customFormat="1" ht="46.5" customHeight="1" x14ac:dyDescent="0.2">
      <c r="A51" s="68" t="s">
        <v>347</v>
      </c>
      <c r="B51" s="68" t="s">
        <v>321</v>
      </c>
      <c r="C51" s="68" t="s">
        <v>156</v>
      </c>
      <c r="D51" s="68" t="s">
        <v>231</v>
      </c>
      <c r="E51" s="36" t="s">
        <v>663</v>
      </c>
      <c r="F51" s="56">
        <f t="shared" si="10"/>
        <v>112139011</v>
      </c>
      <c r="G51" s="56">
        <v>112139011</v>
      </c>
      <c r="H51" s="56"/>
      <c r="I51" s="56"/>
      <c r="J51" s="56"/>
      <c r="K51" s="56">
        <f t="shared" si="12"/>
        <v>10993841</v>
      </c>
      <c r="L51" s="56">
        <v>5993841</v>
      </c>
      <c r="M51" s="56"/>
      <c r="N51" s="56"/>
      <c r="O51" s="56">
        <v>5000000</v>
      </c>
      <c r="P51" s="56">
        <v>5000000</v>
      </c>
      <c r="Q51" s="57">
        <f t="shared" si="11"/>
        <v>123132852</v>
      </c>
    </row>
    <row r="52" spans="1:17" s="17" customFormat="1" ht="15" x14ac:dyDescent="0.2">
      <c r="A52" s="68"/>
      <c r="B52" s="68"/>
      <c r="C52" s="68"/>
      <c r="D52" s="68"/>
      <c r="E52" s="37" t="s">
        <v>144</v>
      </c>
      <c r="F52" s="56">
        <f t="shared" si="10"/>
        <v>0</v>
      </c>
      <c r="G52" s="56"/>
      <c r="H52" s="56"/>
      <c r="I52" s="56"/>
      <c r="J52" s="56"/>
      <c r="K52" s="56">
        <f t="shared" si="12"/>
        <v>0</v>
      </c>
      <c r="L52" s="56"/>
      <c r="M52" s="56"/>
      <c r="N52" s="56"/>
      <c r="O52" s="56"/>
      <c r="P52" s="56"/>
      <c r="Q52" s="57">
        <f t="shared" si="11"/>
        <v>0</v>
      </c>
    </row>
    <row r="53" spans="1:17" s="17" customFormat="1" ht="30" x14ac:dyDescent="0.2">
      <c r="A53" s="68"/>
      <c r="B53" s="68"/>
      <c r="C53" s="68"/>
      <c r="D53" s="68"/>
      <c r="E53" s="37" t="s">
        <v>145</v>
      </c>
      <c r="F53" s="58">
        <f t="shared" si="10"/>
        <v>21201793</v>
      </c>
      <c r="G53" s="58">
        <v>21201793</v>
      </c>
      <c r="H53" s="58"/>
      <c r="I53" s="58"/>
      <c r="J53" s="58"/>
      <c r="K53" s="58">
        <f t="shared" si="12"/>
        <v>0</v>
      </c>
      <c r="L53" s="58"/>
      <c r="M53" s="58"/>
      <c r="N53" s="58"/>
      <c r="O53" s="58"/>
      <c r="P53" s="58"/>
      <c r="Q53" s="61">
        <f t="shared" si="11"/>
        <v>21201793</v>
      </c>
    </row>
    <row r="54" spans="1:17" s="17" customFormat="1" ht="45.75" customHeight="1" x14ac:dyDescent="0.2">
      <c r="A54" s="26" t="s">
        <v>348</v>
      </c>
      <c r="B54" s="26" t="s">
        <v>323</v>
      </c>
      <c r="C54" s="26" t="s">
        <v>157</v>
      </c>
      <c r="D54" s="26" t="s">
        <v>232</v>
      </c>
      <c r="E54" s="36" t="s">
        <v>322</v>
      </c>
      <c r="F54" s="56">
        <f t="shared" si="10"/>
        <v>12687218</v>
      </c>
      <c r="G54" s="56">
        <v>12687218</v>
      </c>
      <c r="H54" s="56"/>
      <c r="I54" s="56"/>
      <c r="J54" s="56"/>
      <c r="K54" s="56">
        <f t="shared" si="12"/>
        <v>702772</v>
      </c>
      <c r="L54" s="56">
        <v>702772</v>
      </c>
      <c r="M54" s="56"/>
      <c r="N54" s="56"/>
      <c r="O54" s="56"/>
      <c r="P54" s="56"/>
      <c r="Q54" s="57">
        <f t="shared" si="11"/>
        <v>13389990</v>
      </c>
    </row>
    <row r="55" spans="1:17" s="17" customFormat="1" ht="75.75" customHeight="1" x14ac:dyDescent="0.2">
      <c r="A55" s="26" t="s">
        <v>349</v>
      </c>
      <c r="B55" s="26" t="s">
        <v>325</v>
      </c>
      <c r="C55" s="26" t="s">
        <v>158</v>
      </c>
      <c r="D55" s="26" t="s">
        <v>226</v>
      </c>
      <c r="E55" s="36" t="s">
        <v>324</v>
      </c>
      <c r="F55" s="56">
        <f t="shared" si="10"/>
        <v>27360941</v>
      </c>
      <c r="G55" s="56">
        <v>27360941</v>
      </c>
      <c r="H55" s="56"/>
      <c r="I55" s="56"/>
      <c r="J55" s="56"/>
      <c r="K55" s="56">
        <f t="shared" si="12"/>
        <v>2711423</v>
      </c>
      <c r="L55" s="56">
        <v>1941423</v>
      </c>
      <c r="M55" s="56"/>
      <c r="N55" s="56"/>
      <c r="O55" s="56">
        <v>770000</v>
      </c>
      <c r="P55" s="56">
        <v>750000</v>
      </c>
      <c r="Q55" s="57">
        <f t="shared" si="11"/>
        <v>30072364</v>
      </c>
    </row>
    <row r="56" spans="1:17" s="17" customFormat="1" ht="30.75" customHeight="1" x14ac:dyDescent="0.2">
      <c r="A56" s="26" t="s">
        <v>605</v>
      </c>
      <c r="B56" s="26" t="s">
        <v>606</v>
      </c>
      <c r="C56" s="26" t="s">
        <v>608</v>
      </c>
      <c r="D56" s="26" t="s">
        <v>607</v>
      </c>
      <c r="E56" s="36" t="s">
        <v>609</v>
      </c>
      <c r="F56" s="56">
        <f>G56+J56</f>
        <v>2351225</v>
      </c>
      <c r="G56" s="56">
        <v>2351225</v>
      </c>
      <c r="H56" s="56"/>
      <c r="I56" s="56"/>
      <c r="J56" s="56"/>
      <c r="K56" s="56">
        <f t="shared" si="12"/>
        <v>41600</v>
      </c>
      <c r="L56" s="56"/>
      <c r="M56" s="56"/>
      <c r="N56" s="56"/>
      <c r="O56" s="56">
        <v>41600</v>
      </c>
      <c r="P56" s="56">
        <v>41600</v>
      </c>
      <c r="Q56" s="57">
        <f>F56+K56</f>
        <v>2392825</v>
      </c>
    </row>
    <row r="57" spans="1:17" s="17" customFormat="1" ht="47.25" customHeight="1" x14ac:dyDescent="0.2">
      <c r="A57" s="26" t="s">
        <v>350</v>
      </c>
      <c r="B57" s="26" t="s">
        <v>327</v>
      </c>
      <c r="C57" s="26" t="s">
        <v>159</v>
      </c>
      <c r="D57" s="26" t="s">
        <v>224</v>
      </c>
      <c r="E57" s="36" t="s">
        <v>326</v>
      </c>
      <c r="F57" s="56">
        <f t="shared" si="10"/>
        <v>15066140</v>
      </c>
      <c r="G57" s="56">
        <v>15066140</v>
      </c>
      <c r="H57" s="56">
        <v>6161200</v>
      </c>
      <c r="I57" s="56">
        <v>428819</v>
      </c>
      <c r="J57" s="56"/>
      <c r="K57" s="56">
        <f t="shared" si="12"/>
        <v>0</v>
      </c>
      <c r="L57" s="56"/>
      <c r="M57" s="56"/>
      <c r="N57" s="56"/>
      <c r="O57" s="56"/>
      <c r="P57" s="56"/>
      <c r="Q57" s="57">
        <f t="shared" si="11"/>
        <v>15066140</v>
      </c>
    </row>
    <row r="58" spans="1:17" s="17" customFormat="1" ht="60" x14ac:dyDescent="0.2">
      <c r="A58" s="26" t="s">
        <v>351</v>
      </c>
      <c r="B58" s="26" t="s">
        <v>329</v>
      </c>
      <c r="C58" s="26" t="s">
        <v>160</v>
      </c>
      <c r="D58" s="26" t="s">
        <v>224</v>
      </c>
      <c r="E58" s="36" t="s">
        <v>328</v>
      </c>
      <c r="F58" s="56">
        <f t="shared" si="10"/>
        <v>2468757</v>
      </c>
      <c r="G58" s="56">
        <v>2468757</v>
      </c>
      <c r="H58" s="56">
        <v>1459400</v>
      </c>
      <c r="I58" s="56">
        <v>82317</v>
      </c>
      <c r="J58" s="56"/>
      <c r="K58" s="56">
        <f t="shared" si="12"/>
        <v>0</v>
      </c>
      <c r="L58" s="56"/>
      <c r="M58" s="56"/>
      <c r="N58" s="56"/>
      <c r="O58" s="56"/>
      <c r="P58" s="56"/>
      <c r="Q58" s="57">
        <f t="shared" si="11"/>
        <v>2468757</v>
      </c>
    </row>
    <row r="59" spans="1:17" s="17" customFormat="1" ht="32.25" customHeight="1" x14ac:dyDescent="0.2">
      <c r="A59" s="26" t="s">
        <v>352</v>
      </c>
      <c r="B59" s="26" t="s">
        <v>331</v>
      </c>
      <c r="C59" s="26" t="s">
        <v>161</v>
      </c>
      <c r="D59" s="26" t="s">
        <v>224</v>
      </c>
      <c r="E59" s="36" t="s">
        <v>330</v>
      </c>
      <c r="F59" s="56">
        <f t="shared" si="10"/>
        <v>5500148</v>
      </c>
      <c r="G59" s="56">
        <v>5500148</v>
      </c>
      <c r="H59" s="56">
        <v>3533900</v>
      </c>
      <c r="I59" s="56">
        <v>144316</v>
      </c>
      <c r="J59" s="56"/>
      <c r="K59" s="56">
        <f t="shared" si="12"/>
        <v>0</v>
      </c>
      <c r="L59" s="56"/>
      <c r="M59" s="56"/>
      <c r="N59" s="56"/>
      <c r="O59" s="56"/>
      <c r="P59" s="56"/>
      <c r="Q59" s="57">
        <f t="shared" si="11"/>
        <v>5500148</v>
      </c>
    </row>
    <row r="60" spans="1:17" s="17" customFormat="1" ht="15" x14ac:dyDescent="0.2">
      <c r="A60" s="26" t="s">
        <v>353</v>
      </c>
      <c r="B60" s="26" t="s">
        <v>290</v>
      </c>
      <c r="C60" s="26" t="s">
        <v>139</v>
      </c>
      <c r="D60" s="26" t="s">
        <v>224</v>
      </c>
      <c r="E60" s="36" t="s">
        <v>289</v>
      </c>
      <c r="F60" s="56">
        <f>G60+J60</f>
        <v>22506122</v>
      </c>
      <c r="G60" s="56">
        <v>22506122</v>
      </c>
      <c r="H60" s="56">
        <v>10072700</v>
      </c>
      <c r="I60" s="56">
        <v>4215138</v>
      </c>
      <c r="J60" s="56">
        <v>0</v>
      </c>
      <c r="K60" s="56">
        <f t="shared" si="12"/>
        <v>0</v>
      </c>
      <c r="L60" s="56"/>
      <c r="M60" s="56"/>
      <c r="N60" s="56"/>
      <c r="O60" s="56"/>
      <c r="P60" s="56"/>
      <c r="Q60" s="57">
        <f>F60+K60</f>
        <v>22506122</v>
      </c>
    </row>
    <row r="61" spans="1:17" s="17" customFormat="1" ht="18" customHeight="1" x14ac:dyDescent="0.2">
      <c r="A61" s="26" t="s">
        <v>354</v>
      </c>
      <c r="B61" s="26" t="s">
        <v>332</v>
      </c>
      <c r="C61" s="26" t="s">
        <v>162</v>
      </c>
      <c r="D61" s="26" t="s">
        <v>224</v>
      </c>
      <c r="E61" s="36" t="s">
        <v>163</v>
      </c>
      <c r="F61" s="56">
        <f t="shared" si="10"/>
        <v>2175341</v>
      </c>
      <c r="G61" s="56">
        <v>2175341</v>
      </c>
      <c r="H61" s="56"/>
      <c r="I61" s="56"/>
      <c r="J61" s="56"/>
      <c r="K61" s="56">
        <f t="shared" si="12"/>
        <v>19107800</v>
      </c>
      <c r="L61" s="56"/>
      <c r="M61" s="56"/>
      <c r="N61" s="56"/>
      <c r="O61" s="56">
        <v>19107800</v>
      </c>
      <c r="P61" s="56">
        <v>19107800</v>
      </c>
      <c r="Q61" s="57">
        <f t="shared" si="11"/>
        <v>21283141</v>
      </c>
    </row>
    <row r="62" spans="1:17" s="10" customFormat="1" ht="90.75" customHeight="1" x14ac:dyDescent="0.2">
      <c r="A62" s="26" t="s">
        <v>355</v>
      </c>
      <c r="B62" s="26" t="s">
        <v>334</v>
      </c>
      <c r="C62" s="26" t="s">
        <v>164</v>
      </c>
      <c r="D62" s="26" t="s">
        <v>233</v>
      </c>
      <c r="E62" s="36" t="s">
        <v>333</v>
      </c>
      <c r="F62" s="56">
        <f t="shared" si="10"/>
        <v>2068576</v>
      </c>
      <c r="G62" s="56">
        <v>2068576</v>
      </c>
      <c r="H62" s="56"/>
      <c r="I62" s="56"/>
      <c r="J62" s="56"/>
      <c r="K62" s="56">
        <f t="shared" si="12"/>
        <v>0</v>
      </c>
      <c r="L62" s="56"/>
      <c r="M62" s="56"/>
      <c r="N62" s="56"/>
      <c r="O62" s="56"/>
      <c r="P62" s="56"/>
      <c r="Q62" s="57">
        <f t="shared" si="11"/>
        <v>2068576</v>
      </c>
    </row>
    <row r="63" spans="1:17" s="10" customFormat="1" ht="31.5" customHeight="1" x14ac:dyDescent="0.2">
      <c r="A63" s="38" t="s">
        <v>647</v>
      </c>
      <c r="B63" s="38" t="s">
        <v>629</v>
      </c>
      <c r="C63" s="38"/>
      <c r="D63" s="38"/>
      <c r="E63" s="39" t="s">
        <v>628</v>
      </c>
      <c r="F63" s="57">
        <f>F64+F65</f>
        <v>644600</v>
      </c>
      <c r="G63" s="57">
        <f t="shared" ref="G63:Q63" si="13">G64+G65</f>
        <v>644600</v>
      </c>
      <c r="H63" s="57">
        <f t="shared" si="13"/>
        <v>0</v>
      </c>
      <c r="I63" s="57">
        <f t="shared" si="13"/>
        <v>0</v>
      </c>
      <c r="J63" s="57">
        <f t="shared" si="13"/>
        <v>0</v>
      </c>
      <c r="K63" s="57">
        <f t="shared" si="13"/>
        <v>0</v>
      </c>
      <c r="L63" s="57">
        <f t="shared" si="13"/>
        <v>0</v>
      </c>
      <c r="M63" s="57">
        <f t="shared" si="13"/>
        <v>0</v>
      </c>
      <c r="N63" s="57">
        <f t="shared" si="13"/>
        <v>0</v>
      </c>
      <c r="O63" s="57">
        <f t="shared" si="13"/>
        <v>0</v>
      </c>
      <c r="P63" s="57">
        <f t="shared" si="13"/>
        <v>0</v>
      </c>
      <c r="Q63" s="57">
        <f t="shared" si="13"/>
        <v>644600</v>
      </c>
    </row>
    <row r="64" spans="1:17" s="35" customFormat="1" ht="45" x14ac:dyDescent="0.2">
      <c r="A64" s="40" t="s">
        <v>356</v>
      </c>
      <c r="B64" s="40" t="s">
        <v>336</v>
      </c>
      <c r="C64" s="40">
        <v>130102</v>
      </c>
      <c r="D64" s="40" t="s">
        <v>234</v>
      </c>
      <c r="E64" s="37" t="s">
        <v>335</v>
      </c>
      <c r="F64" s="58">
        <f t="shared" si="10"/>
        <v>498098</v>
      </c>
      <c r="G64" s="58">
        <v>498098</v>
      </c>
      <c r="H64" s="58"/>
      <c r="I64" s="58"/>
      <c r="J64" s="58"/>
      <c r="K64" s="58">
        <f>L64+O64</f>
        <v>0</v>
      </c>
      <c r="L64" s="58"/>
      <c r="M64" s="58"/>
      <c r="N64" s="58"/>
      <c r="O64" s="58"/>
      <c r="P64" s="58"/>
      <c r="Q64" s="61">
        <f t="shared" si="11"/>
        <v>498098</v>
      </c>
    </row>
    <row r="65" spans="1:17" s="35" customFormat="1" ht="45" x14ac:dyDescent="0.2">
      <c r="A65" s="40" t="s">
        <v>357</v>
      </c>
      <c r="B65" s="40" t="s">
        <v>337</v>
      </c>
      <c r="C65" s="40">
        <v>130106</v>
      </c>
      <c r="D65" s="40" t="s">
        <v>234</v>
      </c>
      <c r="E65" s="37" t="s">
        <v>166</v>
      </c>
      <c r="F65" s="58">
        <f t="shared" si="10"/>
        <v>146502</v>
      </c>
      <c r="G65" s="58">
        <v>146502</v>
      </c>
      <c r="H65" s="58"/>
      <c r="I65" s="58"/>
      <c r="J65" s="58"/>
      <c r="K65" s="58">
        <f>L65+O65</f>
        <v>0</v>
      </c>
      <c r="L65" s="58"/>
      <c r="M65" s="58"/>
      <c r="N65" s="58"/>
      <c r="O65" s="58"/>
      <c r="P65" s="58"/>
      <c r="Q65" s="61">
        <f t="shared" si="11"/>
        <v>146502</v>
      </c>
    </row>
    <row r="66" spans="1:17" s="35" customFormat="1" ht="28.5" x14ac:dyDescent="0.2">
      <c r="A66" s="38" t="s">
        <v>710</v>
      </c>
      <c r="B66" s="38" t="s">
        <v>633</v>
      </c>
      <c r="C66" s="38"/>
      <c r="D66" s="38"/>
      <c r="E66" s="39" t="s">
        <v>709</v>
      </c>
      <c r="F66" s="57">
        <f>F67</f>
        <v>5688962</v>
      </c>
      <c r="G66" s="57">
        <f t="shared" ref="G66:Q66" si="14">G67</f>
        <v>5688962</v>
      </c>
      <c r="H66" s="57">
        <f t="shared" si="14"/>
        <v>2733618</v>
      </c>
      <c r="I66" s="57">
        <f t="shared" si="14"/>
        <v>93400</v>
      </c>
      <c r="J66" s="57">
        <f t="shared" si="14"/>
        <v>0</v>
      </c>
      <c r="K66" s="57">
        <f t="shared" si="14"/>
        <v>0</v>
      </c>
      <c r="L66" s="57">
        <f t="shared" si="14"/>
        <v>0</v>
      </c>
      <c r="M66" s="57">
        <f t="shared" si="14"/>
        <v>0</v>
      </c>
      <c r="N66" s="57">
        <f t="shared" si="14"/>
        <v>0</v>
      </c>
      <c r="O66" s="57">
        <f t="shared" si="14"/>
        <v>0</v>
      </c>
      <c r="P66" s="57">
        <f t="shared" si="14"/>
        <v>0</v>
      </c>
      <c r="Q66" s="57">
        <f t="shared" si="14"/>
        <v>5688962</v>
      </c>
    </row>
    <row r="67" spans="1:17" s="35" customFormat="1" ht="48" customHeight="1" x14ac:dyDescent="0.2">
      <c r="A67" s="40" t="s">
        <v>711</v>
      </c>
      <c r="B67" s="40" t="s">
        <v>476</v>
      </c>
      <c r="C67" s="40">
        <v>130107</v>
      </c>
      <c r="D67" s="40" t="s">
        <v>234</v>
      </c>
      <c r="E67" s="37" t="s">
        <v>338</v>
      </c>
      <c r="F67" s="58">
        <f t="shared" si="10"/>
        <v>5688962</v>
      </c>
      <c r="G67" s="58">
        <v>5688962</v>
      </c>
      <c r="H67" s="58">
        <v>2733618</v>
      </c>
      <c r="I67" s="58">
        <v>93400</v>
      </c>
      <c r="J67" s="58"/>
      <c r="K67" s="58">
        <f>L67+O67</f>
        <v>0</v>
      </c>
      <c r="L67" s="58"/>
      <c r="M67" s="58"/>
      <c r="N67" s="58"/>
      <c r="O67" s="58"/>
      <c r="P67" s="58"/>
      <c r="Q67" s="61">
        <f t="shared" si="11"/>
        <v>5688962</v>
      </c>
    </row>
    <row r="68" spans="1:17" s="10" customFormat="1" ht="35.25" customHeight="1" x14ac:dyDescent="0.2">
      <c r="A68" s="42">
        <v>1016310</v>
      </c>
      <c r="B68" s="42">
        <v>6310</v>
      </c>
      <c r="C68" s="42" t="s">
        <v>137</v>
      </c>
      <c r="D68" s="42" t="s">
        <v>138</v>
      </c>
      <c r="E68" s="36" t="s">
        <v>340</v>
      </c>
      <c r="F68" s="56">
        <f t="shared" si="10"/>
        <v>0</v>
      </c>
      <c r="G68" s="56"/>
      <c r="H68" s="56"/>
      <c r="I68" s="56"/>
      <c r="J68" s="56"/>
      <c r="K68" s="56">
        <f>L68+O68</f>
        <v>14144708.439999999</v>
      </c>
      <c r="L68" s="56"/>
      <c r="M68" s="56"/>
      <c r="N68" s="56"/>
      <c r="O68" s="56">
        <v>14144708.439999999</v>
      </c>
      <c r="P68" s="56">
        <v>14144708.439999999</v>
      </c>
      <c r="Q68" s="57">
        <f t="shared" si="11"/>
        <v>14144708.439999999</v>
      </c>
    </row>
    <row r="69" spans="1:17" s="17" customFormat="1" ht="15" hidden="1" x14ac:dyDescent="0.2">
      <c r="A69" s="41"/>
      <c r="B69" s="41"/>
      <c r="C69" s="41"/>
      <c r="D69" s="41"/>
      <c r="E69" s="37" t="s">
        <v>144</v>
      </c>
      <c r="F69" s="56">
        <f>G69+J69</f>
        <v>0</v>
      </c>
      <c r="G69" s="56"/>
      <c r="H69" s="56"/>
      <c r="I69" s="56"/>
      <c r="J69" s="56"/>
      <c r="K69" s="56">
        <f>L69+O69</f>
        <v>0</v>
      </c>
      <c r="L69" s="56"/>
      <c r="M69" s="56"/>
      <c r="N69" s="56"/>
      <c r="O69" s="56"/>
      <c r="P69" s="56"/>
      <c r="Q69" s="57">
        <f>F69+K69</f>
        <v>0</v>
      </c>
    </row>
    <row r="70" spans="1:17" s="17" customFormat="1" ht="30" hidden="1" x14ac:dyDescent="0.2">
      <c r="A70" s="41"/>
      <c r="B70" s="41"/>
      <c r="C70" s="41"/>
      <c r="D70" s="41"/>
      <c r="E70" s="37" t="s">
        <v>145</v>
      </c>
      <c r="F70" s="56">
        <f>G70+J70</f>
        <v>0</v>
      </c>
      <c r="G70" s="56"/>
      <c r="H70" s="56"/>
      <c r="I70" s="56"/>
      <c r="J70" s="56"/>
      <c r="K70" s="56">
        <f>L70+O70</f>
        <v>0</v>
      </c>
      <c r="L70" s="56"/>
      <c r="M70" s="56"/>
      <c r="N70" s="56"/>
      <c r="O70" s="56"/>
      <c r="P70" s="56"/>
      <c r="Q70" s="57">
        <f>F70+K70</f>
        <v>0</v>
      </c>
    </row>
    <row r="71" spans="1:17" s="17" customFormat="1" ht="15" hidden="1" x14ac:dyDescent="0.2">
      <c r="A71" s="26" t="s">
        <v>358</v>
      </c>
      <c r="B71" s="26" t="s">
        <v>299</v>
      </c>
      <c r="C71" s="26">
        <v>250380</v>
      </c>
      <c r="D71" s="26" t="s">
        <v>67</v>
      </c>
      <c r="E71" s="36" t="s">
        <v>141</v>
      </c>
      <c r="F71" s="56">
        <f>G71+J71</f>
        <v>0</v>
      </c>
      <c r="G71" s="56">
        <f>G73+G74</f>
        <v>0</v>
      </c>
      <c r="H71" s="56">
        <f>H73+H74</f>
        <v>0</v>
      </c>
      <c r="I71" s="56">
        <f>I73+I74</f>
        <v>0</v>
      </c>
      <c r="J71" s="56">
        <f>J73+J74</f>
        <v>0</v>
      </c>
      <c r="K71" s="56">
        <f>L71+O71</f>
        <v>0</v>
      </c>
      <c r="L71" s="56">
        <f>L73+L74</f>
        <v>0</v>
      </c>
      <c r="M71" s="56">
        <f>M73+M74</f>
        <v>0</v>
      </c>
      <c r="N71" s="56">
        <f>N73+N74</f>
        <v>0</v>
      </c>
      <c r="O71" s="56">
        <f>O73+O74</f>
        <v>0</v>
      </c>
      <c r="P71" s="56">
        <f>P73+P74</f>
        <v>0</v>
      </c>
      <c r="Q71" s="57">
        <f>F71+K71</f>
        <v>0</v>
      </c>
    </row>
    <row r="72" spans="1:17" s="17" customFormat="1" ht="15" hidden="1" x14ac:dyDescent="0.2">
      <c r="A72" s="26"/>
      <c r="B72" s="26"/>
      <c r="C72" s="26"/>
      <c r="D72" s="26"/>
      <c r="E72" s="36" t="s">
        <v>142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s="17" customFormat="1" ht="75" hidden="1" x14ac:dyDescent="0.2">
      <c r="A73" s="26"/>
      <c r="B73" s="26"/>
      <c r="C73" s="26"/>
      <c r="D73" s="26"/>
      <c r="E73" s="36" t="s">
        <v>215</v>
      </c>
      <c r="F73" s="56">
        <f t="shared" ref="F73:F81" si="15">G73+J73</f>
        <v>0</v>
      </c>
      <c r="G73" s="56"/>
      <c r="H73" s="56"/>
      <c r="I73" s="56"/>
      <c r="J73" s="56"/>
      <c r="K73" s="56">
        <f>L73+O73</f>
        <v>0</v>
      </c>
      <c r="L73" s="56"/>
      <c r="M73" s="56"/>
      <c r="N73" s="56"/>
      <c r="O73" s="56"/>
      <c r="P73" s="56"/>
      <c r="Q73" s="57">
        <f t="shared" ref="Q73:Q81" si="16">F73+K73</f>
        <v>0</v>
      </c>
    </row>
    <row r="74" spans="1:17" s="17" customFormat="1" ht="45.75" hidden="1" customHeight="1" x14ac:dyDescent="0.2">
      <c r="A74" s="26" t="s">
        <v>358</v>
      </c>
      <c r="B74" s="26" t="s">
        <v>299</v>
      </c>
      <c r="C74" s="26"/>
      <c r="D74" s="26"/>
      <c r="E74" s="36" t="s">
        <v>280</v>
      </c>
      <c r="F74" s="56">
        <f>G74+J74</f>
        <v>0</v>
      </c>
      <c r="G74" s="56"/>
      <c r="H74" s="56"/>
      <c r="I74" s="56"/>
      <c r="J74" s="56"/>
      <c r="K74" s="56">
        <f>L74+O74</f>
        <v>0</v>
      </c>
      <c r="L74" s="56"/>
      <c r="M74" s="56"/>
      <c r="N74" s="56"/>
      <c r="O74" s="56"/>
      <c r="P74" s="56"/>
      <c r="Q74" s="57">
        <f>F74+K74</f>
        <v>0</v>
      </c>
    </row>
    <row r="75" spans="1:17" s="17" customFormat="1" ht="75" x14ac:dyDescent="0.2">
      <c r="A75" s="26" t="s">
        <v>735</v>
      </c>
      <c r="B75" s="26" t="s">
        <v>10</v>
      </c>
      <c r="C75" s="26" t="s">
        <v>278</v>
      </c>
      <c r="D75" s="26" t="s">
        <v>67</v>
      </c>
      <c r="E75" s="36" t="s">
        <v>279</v>
      </c>
      <c r="F75" s="56">
        <f t="shared" si="15"/>
        <v>70002800</v>
      </c>
      <c r="G75" s="56">
        <v>40578651</v>
      </c>
      <c r="H75" s="56">
        <v>0</v>
      </c>
      <c r="I75" s="56">
        <v>0</v>
      </c>
      <c r="J75" s="56">
        <v>29424149</v>
      </c>
      <c r="K75" s="56">
        <f>L75+O75</f>
        <v>26643800</v>
      </c>
      <c r="L75" s="56"/>
      <c r="M75" s="56"/>
      <c r="N75" s="56"/>
      <c r="O75" s="56">
        <v>26643800</v>
      </c>
      <c r="P75" s="56">
        <v>26643800</v>
      </c>
      <c r="Q75" s="57">
        <f t="shared" si="16"/>
        <v>96646600</v>
      </c>
    </row>
    <row r="76" spans="1:17" s="17" customFormat="1" ht="61.5" customHeight="1" x14ac:dyDescent="0.2">
      <c r="A76" s="26" t="s">
        <v>713</v>
      </c>
      <c r="B76" s="26" t="s">
        <v>712</v>
      </c>
      <c r="C76" s="26"/>
      <c r="D76" s="26" t="s">
        <v>67</v>
      </c>
      <c r="E76" s="36" t="s">
        <v>661</v>
      </c>
      <c r="F76" s="56">
        <f>G76+J76</f>
        <v>17175600</v>
      </c>
      <c r="G76" s="56">
        <v>17175600</v>
      </c>
      <c r="H76" s="56">
        <v>0</v>
      </c>
      <c r="I76" s="56">
        <v>0</v>
      </c>
      <c r="J76" s="56"/>
      <c r="K76" s="56">
        <f>L76+O76</f>
        <v>0</v>
      </c>
      <c r="L76" s="56"/>
      <c r="M76" s="56"/>
      <c r="N76" s="56"/>
      <c r="O76" s="56">
        <v>0</v>
      </c>
      <c r="P76" s="56">
        <v>0</v>
      </c>
      <c r="Q76" s="57">
        <f>F76+K76</f>
        <v>17175600</v>
      </c>
    </row>
    <row r="77" spans="1:17" s="19" customFormat="1" ht="42.75" x14ac:dyDescent="0.2">
      <c r="A77" s="33" t="s">
        <v>359</v>
      </c>
      <c r="B77" s="43"/>
      <c r="C77" s="43">
        <v>14</v>
      </c>
      <c r="D77" s="43"/>
      <c r="E77" s="44" t="s">
        <v>688</v>
      </c>
      <c r="F77" s="59">
        <f>F78</f>
        <v>2659493398</v>
      </c>
      <c r="G77" s="59">
        <f t="shared" ref="G77:Q77" si="17">G78</f>
        <v>2659493398</v>
      </c>
      <c r="H77" s="59">
        <f t="shared" si="17"/>
        <v>1825100</v>
      </c>
      <c r="I77" s="59">
        <f t="shared" si="17"/>
        <v>83200</v>
      </c>
      <c r="J77" s="59">
        <f t="shared" si="17"/>
        <v>0</v>
      </c>
      <c r="K77" s="59">
        <f t="shared" si="17"/>
        <v>212197044.03999999</v>
      </c>
      <c r="L77" s="59">
        <f t="shared" si="17"/>
        <v>80881913.039999992</v>
      </c>
      <c r="M77" s="59">
        <f t="shared" si="17"/>
        <v>0</v>
      </c>
      <c r="N77" s="59">
        <f t="shared" si="17"/>
        <v>0</v>
      </c>
      <c r="O77" s="59">
        <f t="shared" si="17"/>
        <v>131315131</v>
      </c>
      <c r="P77" s="59">
        <f t="shared" si="17"/>
        <v>127651831</v>
      </c>
      <c r="Q77" s="59">
        <f t="shared" si="17"/>
        <v>2871690442.04</v>
      </c>
    </row>
    <row r="78" spans="1:17" s="19" customFormat="1" ht="46.5" customHeight="1" x14ac:dyDescent="0.2">
      <c r="A78" s="26" t="s">
        <v>360</v>
      </c>
      <c r="B78" s="26"/>
      <c r="C78" s="45">
        <v>14</v>
      </c>
      <c r="D78" s="26"/>
      <c r="E78" s="46" t="s">
        <v>688</v>
      </c>
      <c r="F78" s="60">
        <f>G78+J78</f>
        <v>2659493398</v>
      </c>
      <c r="G78" s="60">
        <f>G79+G80+G81+G84+G87+G90+G93+G96+G99+G102+G105+G108+G111+G114+G130+G117+G120+G133+G134+G135</f>
        <v>2659493398</v>
      </c>
      <c r="H78" s="60">
        <f>H79+H80+H81+H84+H87+H90+H93+H96+H99+H102+H105+H108+H111+H114+H130+H117+H120+H133+H134+H135</f>
        <v>1825100</v>
      </c>
      <c r="I78" s="60">
        <f>I79+I80+I81+I84+I87+I90+I93+I96+I99+I102+I105+I108+I111+I114+I130+I117+I120+I133+I134+I135</f>
        <v>83200</v>
      </c>
      <c r="J78" s="60">
        <f>J79+J80+J81+J84+J87+J90+J93+J96+J99+J102+J105+J108+J111+J114+J130+J117+J120+J133+J134+J135</f>
        <v>0</v>
      </c>
      <c r="K78" s="60">
        <f>L78+O78</f>
        <v>212197044.03999999</v>
      </c>
      <c r="L78" s="60">
        <f>L79+L80+L81+L84+L87+L90+L93+L96+L99+L102+L105+L108+L111+L114+L130+L117+L120+L133+L134+L135</f>
        <v>80881913.039999992</v>
      </c>
      <c r="M78" s="60">
        <f>M79+M80+M81+M84+M87+M90+M93+M96+M99+M102+M105+M108+M111+M114+M130+M117+M120+M133+M134+M135</f>
        <v>0</v>
      </c>
      <c r="N78" s="60">
        <f>N79+N80+N81+N84+N87+N90+N93+N96+N99+N102+N105+N108+N111+N114+N130+N117+N120+N133+N134+N135</f>
        <v>0</v>
      </c>
      <c r="O78" s="60">
        <f>O79+O80+O81+O84+O87+O90+O93+O96+O99+O102+O105+O108+O111+O114+O130+O117+O120+O133+O134+O135</f>
        <v>131315131</v>
      </c>
      <c r="P78" s="60">
        <f>P79+P80+P81+P84+P87+P90+P93+P96+P99+P102+P105+P108+P111+P114+P130+P117+P120+P133+P134+P135</f>
        <v>127651831</v>
      </c>
      <c r="Q78" s="60">
        <f>F78+K78</f>
        <v>2871690442.04</v>
      </c>
    </row>
    <row r="79" spans="1:17" s="10" customFormat="1" ht="44.25" customHeight="1" x14ac:dyDescent="0.2">
      <c r="A79" s="26" t="s">
        <v>362</v>
      </c>
      <c r="B79" s="26" t="s">
        <v>321</v>
      </c>
      <c r="C79" s="26" t="s">
        <v>156</v>
      </c>
      <c r="D79" s="26" t="s">
        <v>231</v>
      </c>
      <c r="E79" s="36" t="s">
        <v>361</v>
      </c>
      <c r="F79" s="56">
        <f t="shared" si="15"/>
        <v>115105600</v>
      </c>
      <c r="G79" s="56">
        <v>115105600</v>
      </c>
      <c r="H79" s="56"/>
      <c r="I79" s="56"/>
      <c r="J79" s="56"/>
      <c r="K79" s="56">
        <f>L79+O79</f>
        <v>26245500</v>
      </c>
      <c r="L79" s="56">
        <v>25327200</v>
      </c>
      <c r="M79" s="56"/>
      <c r="N79" s="56"/>
      <c r="O79" s="56">
        <v>918300</v>
      </c>
      <c r="P79" s="56"/>
      <c r="Q79" s="57">
        <f t="shared" si="16"/>
        <v>141351100</v>
      </c>
    </row>
    <row r="80" spans="1:17" s="10" customFormat="1" ht="45" x14ac:dyDescent="0.2">
      <c r="A80" s="26" t="s">
        <v>363</v>
      </c>
      <c r="B80" s="26" t="s">
        <v>304</v>
      </c>
      <c r="C80" s="26" t="s">
        <v>147</v>
      </c>
      <c r="D80" s="26" t="s">
        <v>226</v>
      </c>
      <c r="E80" s="36" t="s">
        <v>303</v>
      </c>
      <c r="F80" s="56">
        <f t="shared" si="15"/>
        <v>9193700</v>
      </c>
      <c r="G80" s="56">
        <v>9193700</v>
      </c>
      <c r="H80" s="56"/>
      <c r="I80" s="56"/>
      <c r="J80" s="56"/>
      <c r="K80" s="56">
        <f>L80+O80</f>
        <v>1939700</v>
      </c>
      <c r="L80" s="56">
        <v>1939700</v>
      </c>
      <c r="M80" s="56"/>
      <c r="N80" s="56"/>
      <c r="O80" s="56"/>
      <c r="P80" s="56"/>
      <c r="Q80" s="57">
        <f t="shared" si="16"/>
        <v>11133400</v>
      </c>
    </row>
    <row r="81" spans="1:17" s="10" customFormat="1" ht="30" x14ac:dyDescent="0.2">
      <c r="A81" s="68" t="s">
        <v>366</v>
      </c>
      <c r="B81" s="68" t="s">
        <v>365</v>
      </c>
      <c r="C81" s="68" t="s">
        <v>167</v>
      </c>
      <c r="D81" s="68" t="s">
        <v>235</v>
      </c>
      <c r="E81" s="36" t="s">
        <v>364</v>
      </c>
      <c r="F81" s="56">
        <f t="shared" si="15"/>
        <v>347744915</v>
      </c>
      <c r="G81" s="56">
        <v>347744915</v>
      </c>
      <c r="H81" s="56"/>
      <c r="I81" s="56"/>
      <c r="J81" s="56"/>
      <c r="K81" s="56">
        <f>L81+O81</f>
        <v>19128700</v>
      </c>
      <c r="L81" s="56">
        <v>14712600</v>
      </c>
      <c r="M81" s="56">
        <v>0</v>
      </c>
      <c r="N81" s="56">
        <v>0</v>
      </c>
      <c r="O81" s="56">
        <v>4416100</v>
      </c>
      <c r="P81" s="56">
        <v>2238000</v>
      </c>
      <c r="Q81" s="57">
        <f t="shared" si="16"/>
        <v>366873615</v>
      </c>
    </row>
    <row r="82" spans="1:17" s="10" customFormat="1" ht="15" x14ac:dyDescent="0.2">
      <c r="A82" s="68"/>
      <c r="B82" s="68"/>
      <c r="C82" s="68"/>
      <c r="D82" s="68"/>
      <c r="E82" s="37" t="s">
        <v>144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7"/>
    </row>
    <row r="83" spans="1:17" s="10" customFormat="1" ht="30" x14ac:dyDescent="0.2">
      <c r="A83" s="68"/>
      <c r="B83" s="68"/>
      <c r="C83" s="68"/>
      <c r="D83" s="68"/>
      <c r="E83" s="37" t="s">
        <v>145</v>
      </c>
      <c r="F83" s="58">
        <f>G83+J83</f>
        <v>284660049</v>
      </c>
      <c r="G83" s="58">
        <v>284660049</v>
      </c>
      <c r="H83" s="58"/>
      <c r="I83" s="58"/>
      <c r="J83" s="58"/>
      <c r="K83" s="58">
        <f>L83+O83</f>
        <v>0</v>
      </c>
      <c r="L83" s="58"/>
      <c r="M83" s="58"/>
      <c r="N83" s="58"/>
      <c r="O83" s="58"/>
      <c r="P83" s="58"/>
      <c r="Q83" s="61">
        <f>F83+K83</f>
        <v>284660049</v>
      </c>
    </row>
    <row r="84" spans="1:17" s="10" customFormat="1" ht="30" x14ac:dyDescent="0.2">
      <c r="A84" s="68" t="s">
        <v>369</v>
      </c>
      <c r="B84" s="68" t="s">
        <v>368</v>
      </c>
      <c r="C84" s="68" t="s">
        <v>168</v>
      </c>
      <c r="D84" s="68" t="s">
        <v>236</v>
      </c>
      <c r="E84" s="36" t="s">
        <v>367</v>
      </c>
      <c r="F84" s="56">
        <f>G84+J84</f>
        <v>981527197</v>
      </c>
      <c r="G84" s="56">
        <v>981527197</v>
      </c>
      <c r="H84" s="56"/>
      <c r="I84" s="56"/>
      <c r="J84" s="56"/>
      <c r="K84" s="56">
        <f>L84+O84</f>
        <v>26149358</v>
      </c>
      <c r="L84" s="56">
        <v>14854600</v>
      </c>
      <c r="M84" s="56">
        <v>0</v>
      </c>
      <c r="N84" s="56">
        <v>0</v>
      </c>
      <c r="O84" s="56">
        <v>11294758</v>
      </c>
      <c r="P84" s="56">
        <v>10894858</v>
      </c>
      <c r="Q84" s="57">
        <f>F84+K84</f>
        <v>1007676555</v>
      </c>
    </row>
    <row r="85" spans="1:17" s="10" customFormat="1" ht="15.75" customHeight="1" x14ac:dyDescent="0.2">
      <c r="A85" s="68"/>
      <c r="B85" s="68"/>
      <c r="C85" s="68"/>
      <c r="D85" s="68"/>
      <c r="E85" s="37" t="s">
        <v>144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</row>
    <row r="86" spans="1:17" s="10" customFormat="1" ht="30" x14ac:dyDescent="0.2">
      <c r="A86" s="68"/>
      <c r="B86" s="68"/>
      <c r="C86" s="68"/>
      <c r="D86" s="68"/>
      <c r="E86" s="37" t="s">
        <v>145</v>
      </c>
      <c r="F86" s="58">
        <f>G86+J86</f>
        <v>825580019</v>
      </c>
      <c r="G86" s="58">
        <v>825580019</v>
      </c>
      <c r="H86" s="58"/>
      <c r="I86" s="58"/>
      <c r="J86" s="58"/>
      <c r="K86" s="58">
        <f>L86+O86</f>
        <v>0</v>
      </c>
      <c r="L86" s="58"/>
      <c r="M86" s="58"/>
      <c r="N86" s="58"/>
      <c r="O86" s="58"/>
      <c r="P86" s="58"/>
      <c r="Q86" s="61">
        <f>F86+K86</f>
        <v>825580019</v>
      </c>
    </row>
    <row r="87" spans="1:17" s="10" customFormat="1" ht="45" x14ac:dyDescent="0.2">
      <c r="A87" s="68" t="s">
        <v>372</v>
      </c>
      <c r="B87" s="68" t="s">
        <v>371</v>
      </c>
      <c r="C87" s="68" t="s">
        <v>169</v>
      </c>
      <c r="D87" s="68" t="s">
        <v>237</v>
      </c>
      <c r="E87" s="36" t="s">
        <v>370</v>
      </c>
      <c r="F87" s="56">
        <f>G87+J87</f>
        <v>58542287</v>
      </c>
      <c r="G87" s="56">
        <v>58542287</v>
      </c>
      <c r="H87" s="56"/>
      <c r="I87" s="56"/>
      <c r="J87" s="56"/>
      <c r="K87" s="56">
        <f>L87+O87</f>
        <v>1641300</v>
      </c>
      <c r="L87" s="56">
        <v>841300</v>
      </c>
      <c r="M87" s="56"/>
      <c r="N87" s="56"/>
      <c r="O87" s="56">
        <v>800000</v>
      </c>
      <c r="P87" s="56">
        <v>800000</v>
      </c>
      <c r="Q87" s="57">
        <f>F87+K87</f>
        <v>60183587</v>
      </c>
    </row>
    <row r="88" spans="1:17" s="10" customFormat="1" ht="15" x14ac:dyDescent="0.2">
      <c r="A88" s="68"/>
      <c r="B88" s="68"/>
      <c r="C88" s="68"/>
      <c r="D88" s="68"/>
      <c r="E88" s="37" t="s">
        <v>144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7" s="10" customFormat="1" ht="30" x14ac:dyDescent="0.2">
      <c r="A89" s="68"/>
      <c r="B89" s="68"/>
      <c r="C89" s="68"/>
      <c r="D89" s="68"/>
      <c r="E89" s="37" t="s">
        <v>145</v>
      </c>
      <c r="F89" s="58">
        <f>G89+J89</f>
        <v>49859490</v>
      </c>
      <c r="G89" s="58">
        <v>49859490</v>
      </c>
      <c r="H89" s="58"/>
      <c r="I89" s="58"/>
      <c r="J89" s="58"/>
      <c r="K89" s="58">
        <f>L89+O89</f>
        <v>0</v>
      </c>
      <c r="L89" s="58"/>
      <c r="M89" s="58"/>
      <c r="N89" s="58"/>
      <c r="O89" s="58"/>
      <c r="P89" s="58"/>
      <c r="Q89" s="61">
        <f>F89+K89</f>
        <v>49859490</v>
      </c>
    </row>
    <row r="90" spans="1:17" s="10" customFormat="1" ht="30" x14ac:dyDescent="0.2">
      <c r="A90" s="68" t="s">
        <v>375</v>
      </c>
      <c r="B90" s="68" t="s">
        <v>374</v>
      </c>
      <c r="C90" s="68" t="s">
        <v>170</v>
      </c>
      <c r="D90" s="68" t="s">
        <v>238</v>
      </c>
      <c r="E90" s="36" t="s">
        <v>373</v>
      </c>
      <c r="F90" s="56">
        <f>G90+J90</f>
        <v>53976743</v>
      </c>
      <c r="G90" s="56">
        <v>53976743</v>
      </c>
      <c r="H90" s="56"/>
      <c r="I90" s="56"/>
      <c r="J90" s="56"/>
      <c r="K90" s="56">
        <f>L90+O90</f>
        <v>3265312</v>
      </c>
      <c r="L90" s="56"/>
      <c r="M90" s="56"/>
      <c r="N90" s="56"/>
      <c r="O90" s="56">
        <v>3265312</v>
      </c>
      <c r="P90" s="56">
        <v>3265312</v>
      </c>
      <c r="Q90" s="57">
        <f>F90+K90</f>
        <v>57242055</v>
      </c>
    </row>
    <row r="91" spans="1:17" s="10" customFormat="1" ht="15" x14ac:dyDescent="0.2">
      <c r="A91" s="68"/>
      <c r="B91" s="68"/>
      <c r="C91" s="68"/>
      <c r="D91" s="68"/>
      <c r="E91" s="37" t="s">
        <v>144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7"/>
    </row>
    <row r="92" spans="1:17" s="10" customFormat="1" ht="30" x14ac:dyDescent="0.2">
      <c r="A92" s="68"/>
      <c r="B92" s="68"/>
      <c r="C92" s="68"/>
      <c r="D92" s="68"/>
      <c r="E92" s="37" t="s">
        <v>145</v>
      </c>
      <c r="F92" s="58">
        <f>G92+J92</f>
        <v>47293728</v>
      </c>
      <c r="G92" s="58">
        <v>47293728</v>
      </c>
      <c r="H92" s="58"/>
      <c r="I92" s="58"/>
      <c r="J92" s="58"/>
      <c r="K92" s="58">
        <f>L92+O92</f>
        <v>0</v>
      </c>
      <c r="L92" s="58"/>
      <c r="M92" s="58"/>
      <c r="N92" s="58"/>
      <c r="O92" s="58"/>
      <c r="P92" s="58"/>
      <c r="Q92" s="61">
        <f>F92+K92</f>
        <v>47293728</v>
      </c>
    </row>
    <row r="93" spans="1:17" s="10" customFormat="1" ht="48" customHeight="1" x14ac:dyDescent="0.2">
      <c r="A93" s="68" t="s">
        <v>378</v>
      </c>
      <c r="B93" s="68" t="s">
        <v>377</v>
      </c>
      <c r="C93" s="68" t="s">
        <v>171</v>
      </c>
      <c r="D93" s="68" t="s">
        <v>238</v>
      </c>
      <c r="E93" s="36" t="s">
        <v>376</v>
      </c>
      <c r="F93" s="56">
        <f>G93+J93</f>
        <v>30108269</v>
      </c>
      <c r="G93" s="56">
        <v>30108269</v>
      </c>
      <c r="H93" s="56"/>
      <c r="I93" s="56"/>
      <c r="J93" s="56"/>
      <c r="K93" s="56">
        <f>L93+O93</f>
        <v>2352990</v>
      </c>
      <c r="L93" s="56"/>
      <c r="M93" s="56"/>
      <c r="N93" s="56"/>
      <c r="O93" s="56">
        <v>2352990</v>
      </c>
      <c r="P93" s="56">
        <v>2352990</v>
      </c>
      <c r="Q93" s="57">
        <f>F93+K93</f>
        <v>32461259</v>
      </c>
    </row>
    <row r="94" spans="1:17" s="10" customFormat="1" ht="15" x14ac:dyDescent="0.2">
      <c r="A94" s="68"/>
      <c r="B94" s="68"/>
      <c r="C94" s="68"/>
      <c r="D94" s="68"/>
      <c r="E94" s="37" t="s">
        <v>144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7"/>
    </row>
    <row r="95" spans="1:17" s="10" customFormat="1" ht="30" x14ac:dyDescent="0.2">
      <c r="A95" s="68"/>
      <c r="B95" s="68"/>
      <c r="C95" s="68"/>
      <c r="D95" s="68"/>
      <c r="E95" s="37" t="s">
        <v>145</v>
      </c>
      <c r="F95" s="58">
        <f>G95+J95</f>
        <v>25392192</v>
      </c>
      <c r="G95" s="58">
        <v>25392192</v>
      </c>
      <c r="H95" s="58"/>
      <c r="I95" s="58"/>
      <c r="J95" s="58"/>
      <c r="K95" s="58">
        <f>L95+O95</f>
        <v>0</v>
      </c>
      <c r="L95" s="58"/>
      <c r="M95" s="58"/>
      <c r="N95" s="58"/>
      <c r="O95" s="58"/>
      <c r="P95" s="58"/>
      <c r="Q95" s="61">
        <f>F95+K95</f>
        <v>25392192</v>
      </c>
    </row>
    <row r="96" spans="1:17" s="10" customFormat="1" ht="45" x14ac:dyDescent="0.2">
      <c r="A96" s="68" t="s">
        <v>381</v>
      </c>
      <c r="B96" s="68" t="s">
        <v>380</v>
      </c>
      <c r="C96" s="68" t="s">
        <v>172</v>
      </c>
      <c r="D96" s="68" t="s">
        <v>239</v>
      </c>
      <c r="E96" s="36" t="s">
        <v>379</v>
      </c>
      <c r="F96" s="56">
        <f>G96+J96</f>
        <v>41807098</v>
      </c>
      <c r="G96" s="56">
        <v>41807098</v>
      </c>
      <c r="H96" s="56"/>
      <c r="I96" s="56"/>
      <c r="J96" s="56"/>
      <c r="K96" s="56">
        <f>L96+O96</f>
        <v>0</v>
      </c>
      <c r="L96" s="56"/>
      <c r="M96" s="56"/>
      <c r="N96" s="56"/>
      <c r="O96" s="56"/>
      <c r="P96" s="56"/>
      <c r="Q96" s="57">
        <f>F96+K96</f>
        <v>41807098</v>
      </c>
    </row>
    <row r="97" spans="1:17" s="10" customFormat="1" ht="18" customHeight="1" x14ac:dyDescent="0.2">
      <c r="A97" s="68"/>
      <c r="B97" s="68"/>
      <c r="C97" s="68"/>
      <c r="D97" s="68"/>
      <c r="E97" s="37" t="s">
        <v>144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s="10" customFormat="1" ht="30" x14ac:dyDescent="0.2">
      <c r="A98" s="68"/>
      <c r="B98" s="68"/>
      <c r="C98" s="68"/>
      <c r="D98" s="68"/>
      <c r="E98" s="37" t="s">
        <v>145</v>
      </c>
      <c r="F98" s="58">
        <f>G98+J98</f>
        <v>38338893</v>
      </c>
      <c r="G98" s="58">
        <v>38338893</v>
      </c>
      <c r="H98" s="58"/>
      <c r="I98" s="58"/>
      <c r="J98" s="58"/>
      <c r="K98" s="58">
        <f>L98+O98</f>
        <v>0</v>
      </c>
      <c r="L98" s="58"/>
      <c r="M98" s="58"/>
      <c r="N98" s="58"/>
      <c r="O98" s="58"/>
      <c r="P98" s="58"/>
      <c r="Q98" s="61">
        <f>F98+K98</f>
        <v>38338893</v>
      </c>
    </row>
    <row r="99" spans="1:17" s="10" customFormat="1" ht="30" customHeight="1" x14ac:dyDescent="0.2">
      <c r="A99" s="68" t="s">
        <v>384</v>
      </c>
      <c r="B99" s="68" t="s">
        <v>383</v>
      </c>
      <c r="C99" s="68" t="s">
        <v>173</v>
      </c>
      <c r="D99" s="68" t="s">
        <v>240</v>
      </c>
      <c r="E99" s="36" t="s">
        <v>382</v>
      </c>
      <c r="F99" s="56">
        <f>G99+J99</f>
        <v>44048013</v>
      </c>
      <c r="G99" s="56">
        <v>44048013</v>
      </c>
      <c r="H99" s="56"/>
      <c r="I99" s="56"/>
      <c r="J99" s="56"/>
      <c r="K99" s="56">
        <f>L99+O99</f>
        <v>1092859</v>
      </c>
      <c r="L99" s="56">
        <v>360300</v>
      </c>
      <c r="M99" s="56"/>
      <c r="N99" s="56"/>
      <c r="O99" s="56">
        <v>732559</v>
      </c>
      <c r="P99" s="56">
        <v>732559</v>
      </c>
      <c r="Q99" s="57">
        <f>F99+K99</f>
        <v>45140872</v>
      </c>
    </row>
    <row r="100" spans="1:17" s="10" customFormat="1" ht="15" x14ac:dyDescent="0.2">
      <c r="A100" s="68"/>
      <c r="B100" s="68"/>
      <c r="C100" s="68"/>
      <c r="D100" s="68"/>
      <c r="E100" s="37" t="s">
        <v>144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</row>
    <row r="101" spans="1:17" s="10" customFormat="1" ht="30" x14ac:dyDescent="0.2">
      <c r="A101" s="68"/>
      <c r="B101" s="68"/>
      <c r="C101" s="68"/>
      <c r="D101" s="68"/>
      <c r="E101" s="37" t="s">
        <v>145</v>
      </c>
      <c r="F101" s="58">
        <f>G101+J101</f>
        <v>39407800</v>
      </c>
      <c r="G101" s="58">
        <v>39407800</v>
      </c>
      <c r="H101" s="58"/>
      <c r="I101" s="58"/>
      <c r="J101" s="58"/>
      <c r="K101" s="58">
        <f>L101+O101</f>
        <v>0</v>
      </c>
      <c r="L101" s="58"/>
      <c r="M101" s="58"/>
      <c r="N101" s="58"/>
      <c r="O101" s="58"/>
      <c r="P101" s="58"/>
      <c r="Q101" s="61">
        <f>F101+K101</f>
        <v>39407800</v>
      </c>
    </row>
    <row r="102" spans="1:17" s="10" customFormat="1" ht="30" x14ac:dyDescent="0.2">
      <c r="A102" s="68" t="s">
        <v>387</v>
      </c>
      <c r="B102" s="68" t="s">
        <v>386</v>
      </c>
      <c r="C102" s="68" t="s">
        <v>174</v>
      </c>
      <c r="D102" s="68" t="s">
        <v>241</v>
      </c>
      <c r="E102" s="36" t="s">
        <v>385</v>
      </c>
      <c r="F102" s="56">
        <f>G102+J102</f>
        <v>534921576</v>
      </c>
      <c r="G102" s="56">
        <v>534921576</v>
      </c>
      <c r="H102" s="56"/>
      <c r="I102" s="56"/>
      <c r="J102" s="56"/>
      <c r="K102" s="56">
        <f>L102+O102</f>
        <v>1648709</v>
      </c>
      <c r="L102" s="56">
        <v>41200</v>
      </c>
      <c r="M102" s="56"/>
      <c r="N102" s="56"/>
      <c r="O102" s="56">
        <v>1607509</v>
      </c>
      <c r="P102" s="56">
        <v>1607509</v>
      </c>
      <c r="Q102" s="57">
        <f>F102+K102</f>
        <v>536570285</v>
      </c>
    </row>
    <row r="103" spans="1:17" s="17" customFormat="1" ht="15" x14ac:dyDescent="0.2">
      <c r="A103" s="68"/>
      <c r="B103" s="68"/>
      <c r="C103" s="68"/>
      <c r="D103" s="68"/>
      <c r="E103" s="37" t="s">
        <v>144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7"/>
    </row>
    <row r="104" spans="1:17" s="17" customFormat="1" ht="30" x14ac:dyDescent="0.2">
      <c r="A104" s="68"/>
      <c r="B104" s="68"/>
      <c r="C104" s="68"/>
      <c r="D104" s="68"/>
      <c r="E104" s="37" t="s">
        <v>145</v>
      </c>
      <c r="F104" s="58">
        <f>G104+J104</f>
        <v>400290298</v>
      </c>
      <c r="G104" s="58">
        <v>400290298</v>
      </c>
      <c r="H104" s="58"/>
      <c r="I104" s="58"/>
      <c r="J104" s="58"/>
      <c r="K104" s="58">
        <f>L104+O104</f>
        <v>0</v>
      </c>
      <c r="L104" s="58"/>
      <c r="M104" s="58"/>
      <c r="N104" s="58"/>
      <c r="O104" s="58"/>
      <c r="P104" s="58"/>
      <c r="Q104" s="61">
        <f>F104+K104</f>
        <v>400290298</v>
      </c>
    </row>
    <row r="105" spans="1:17" s="10" customFormat="1" ht="30" x14ac:dyDescent="0.2">
      <c r="A105" s="68" t="s">
        <v>390</v>
      </c>
      <c r="B105" s="68" t="s">
        <v>389</v>
      </c>
      <c r="C105" s="68" t="s">
        <v>175</v>
      </c>
      <c r="D105" s="68" t="s">
        <v>242</v>
      </c>
      <c r="E105" s="36" t="s">
        <v>388</v>
      </c>
      <c r="F105" s="56">
        <f>G105+J105</f>
        <v>11298066</v>
      </c>
      <c r="G105" s="56">
        <v>11298066</v>
      </c>
      <c r="H105" s="56"/>
      <c r="I105" s="56"/>
      <c r="J105" s="56"/>
      <c r="K105" s="56">
        <f>L105+O105</f>
        <v>0</v>
      </c>
      <c r="L105" s="56"/>
      <c r="M105" s="56"/>
      <c r="N105" s="56"/>
      <c r="O105" s="56"/>
      <c r="P105" s="56"/>
      <c r="Q105" s="57">
        <f>F105+K105</f>
        <v>11298066</v>
      </c>
    </row>
    <row r="106" spans="1:17" s="10" customFormat="1" ht="16.5" customHeight="1" x14ac:dyDescent="0.2">
      <c r="A106" s="68"/>
      <c r="B106" s="68"/>
      <c r="C106" s="68"/>
      <c r="D106" s="68"/>
      <c r="E106" s="37" t="s">
        <v>144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</row>
    <row r="107" spans="1:17" s="10" customFormat="1" ht="30" x14ac:dyDescent="0.2">
      <c r="A107" s="68"/>
      <c r="B107" s="68"/>
      <c r="C107" s="68"/>
      <c r="D107" s="68"/>
      <c r="E107" s="37" t="s">
        <v>145</v>
      </c>
      <c r="F107" s="58">
        <f>G107+J107</f>
        <v>10640294</v>
      </c>
      <c r="G107" s="58">
        <v>10640294</v>
      </c>
      <c r="H107" s="58"/>
      <c r="I107" s="58"/>
      <c r="J107" s="58"/>
      <c r="K107" s="58">
        <f>L107+O107</f>
        <v>0</v>
      </c>
      <c r="L107" s="58"/>
      <c r="M107" s="58"/>
      <c r="N107" s="58"/>
      <c r="O107" s="58"/>
      <c r="P107" s="58"/>
      <c r="Q107" s="61">
        <f>F107+K107</f>
        <v>10640294</v>
      </c>
    </row>
    <row r="108" spans="1:17" s="10" customFormat="1" ht="30" x14ac:dyDescent="0.2">
      <c r="A108" s="68" t="s">
        <v>393</v>
      </c>
      <c r="B108" s="68" t="s">
        <v>392</v>
      </c>
      <c r="C108" s="68" t="s">
        <v>176</v>
      </c>
      <c r="D108" s="68" t="s">
        <v>242</v>
      </c>
      <c r="E108" s="36" t="s">
        <v>391</v>
      </c>
      <c r="F108" s="56">
        <f>G108+J108</f>
        <v>10743396</v>
      </c>
      <c r="G108" s="56">
        <v>10743396</v>
      </c>
      <c r="H108" s="56"/>
      <c r="I108" s="56"/>
      <c r="J108" s="56"/>
      <c r="K108" s="56">
        <f>L108+O108</f>
        <v>7047100</v>
      </c>
      <c r="L108" s="56">
        <v>6940100</v>
      </c>
      <c r="M108" s="56"/>
      <c r="N108" s="56"/>
      <c r="O108" s="56">
        <v>107000</v>
      </c>
      <c r="P108" s="56"/>
      <c r="Q108" s="57">
        <f>F108+K108</f>
        <v>17790496</v>
      </c>
    </row>
    <row r="109" spans="1:17" s="10" customFormat="1" ht="17.25" customHeight="1" x14ac:dyDescent="0.2">
      <c r="A109" s="68"/>
      <c r="B109" s="68"/>
      <c r="C109" s="68"/>
      <c r="D109" s="68"/>
      <c r="E109" s="37" t="s">
        <v>144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7"/>
    </row>
    <row r="110" spans="1:17" s="10" customFormat="1" ht="30" x14ac:dyDescent="0.2">
      <c r="A110" s="68"/>
      <c r="B110" s="68"/>
      <c r="C110" s="68"/>
      <c r="D110" s="68"/>
      <c r="E110" s="37" t="s">
        <v>145</v>
      </c>
      <c r="F110" s="58">
        <f>G110+J110</f>
        <v>9636677</v>
      </c>
      <c r="G110" s="58">
        <v>9636677</v>
      </c>
      <c r="H110" s="58"/>
      <c r="I110" s="58"/>
      <c r="J110" s="58"/>
      <c r="K110" s="58">
        <f>L110+O110</f>
        <v>0</v>
      </c>
      <c r="L110" s="58"/>
      <c r="M110" s="58"/>
      <c r="N110" s="58"/>
      <c r="O110" s="58"/>
      <c r="P110" s="58"/>
      <c r="Q110" s="61">
        <f>F110+K110</f>
        <v>9636677</v>
      </c>
    </row>
    <row r="111" spans="1:17" s="10" customFormat="1" ht="45" x14ac:dyDescent="0.2">
      <c r="A111" s="68" t="s">
        <v>395</v>
      </c>
      <c r="B111" s="68" t="s">
        <v>394</v>
      </c>
      <c r="C111" s="68" t="s">
        <v>177</v>
      </c>
      <c r="D111" s="68" t="s">
        <v>60</v>
      </c>
      <c r="E111" s="36" t="s">
        <v>742</v>
      </c>
      <c r="F111" s="56">
        <f>G111+J111</f>
        <v>1706388</v>
      </c>
      <c r="G111" s="56">
        <v>1706388</v>
      </c>
      <c r="H111" s="56"/>
      <c r="I111" s="56"/>
      <c r="J111" s="56"/>
      <c r="K111" s="56">
        <f>L111+O111</f>
        <v>0</v>
      </c>
      <c r="L111" s="56"/>
      <c r="M111" s="56"/>
      <c r="N111" s="56"/>
      <c r="O111" s="56"/>
      <c r="P111" s="56"/>
      <c r="Q111" s="57">
        <f>F111+K111</f>
        <v>1706388</v>
      </c>
    </row>
    <row r="112" spans="1:17" s="10" customFormat="1" ht="17.25" customHeight="1" x14ac:dyDescent="0.2">
      <c r="A112" s="68"/>
      <c r="B112" s="68"/>
      <c r="C112" s="68"/>
      <c r="D112" s="68"/>
      <c r="E112" s="37" t="s">
        <v>144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7"/>
    </row>
    <row r="113" spans="1:17" s="10" customFormat="1" ht="30" x14ac:dyDescent="0.2">
      <c r="A113" s="68"/>
      <c r="B113" s="68"/>
      <c r="C113" s="68"/>
      <c r="D113" s="68"/>
      <c r="E113" s="37" t="s">
        <v>145</v>
      </c>
      <c r="F113" s="58">
        <f>G113+J113</f>
        <v>1628840</v>
      </c>
      <c r="G113" s="58">
        <v>1628840</v>
      </c>
      <c r="H113" s="58"/>
      <c r="I113" s="58"/>
      <c r="J113" s="58"/>
      <c r="K113" s="58">
        <f>L113+O113</f>
        <v>0</v>
      </c>
      <c r="L113" s="58"/>
      <c r="M113" s="58"/>
      <c r="N113" s="58"/>
      <c r="O113" s="61"/>
      <c r="P113" s="58"/>
      <c r="Q113" s="61">
        <f>F113+K113</f>
        <v>1628840</v>
      </c>
    </row>
    <row r="114" spans="1:17" s="10" customFormat="1" ht="30" x14ac:dyDescent="0.2">
      <c r="A114" s="68" t="s">
        <v>398</v>
      </c>
      <c r="B114" s="68" t="s">
        <v>397</v>
      </c>
      <c r="C114" s="68" t="s">
        <v>178</v>
      </c>
      <c r="D114" s="68" t="s">
        <v>61</v>
      </c>
      <c r="E114" s="36" t="s">
        <v>396</v>
      </c>
      <c r="F114" s="56">
        <f>G114+J114</f>
        <v>20150662</v>
      </c>
      <c r="G114" s="56">
        <v>20150662</v>
      </c>
      <c r="H114" s="56"/>
      <c r="I114" s="56"/>
      <c r="J114" s="56"/>
      <c r="K114" s="56">
        <f>L114+O114</f>
        <v>0</v>
      </c>
      <c r="L114" s="56"/>
      <c r="M114" s="56"/>
      <c r="N114" s="56"/>
      <c r="O114" s="56"/>
      <c r="P114" s="56"/>
      <c r="Q114" s="57">
        <f>F114+K114</f>
        <v>20150662</v>
      </c>
    </row>
    <row r="115" spans="1:17" s="10" customFormat="1" ht="15" x14ac:dyDescent="0.2">
      <c r="A115" s="68"/>
      <c r="B115" s="68"/>
      <c r="C115" s="68"/>
      <c r="D115" s="68"/>
      <c r="E115" s="37" t="s">
        <v>144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7"/>
    </row>
    <row r="116" spans="1:17" s="10" customFormat="1" ht="30" x14ac:dyDescent="0.2">
      <c r="A116" s="68"/>
      <c r="B116" s="68"/>
      <c r="C116" s="68"/>
      <c r="D116" s="68"/>
      <c r="E116" s="37" t="s">
        <v>145</v>
      </c>
      <c r="F116" s="58">
        <f>G116+J116</f>
        <v>18687255</v>
      </c>
      <c r="G116" s="58">
        <v>18687255</v>
      </c>
      <c r="H116" s="58"/>
      <c r="I116" s="58"/>
      <c r="J116" s="58"/>
      <c r="K116" s="58">
        <f>L116+O116</f>
        <v>0</v>
      </c>
      <c r="L116" s="58"/>
      <c r="M116" s="58"/>
      <c r="N116" s="58"/>
      <c r="O116" s="58"/>
      <c r="P116" s="58"/>
      <c r="Q116" s="61">
        <f>F116+K116</f>
        <v>18687255</v>
      </c>
    </row>
    <row r="117" spans="1:17" s="10" customFormat="1" ht="77.25" customHeight="1" x14ac:dyDescent="0.2">
      <c r="A117" s="68" t="s">
        <v>403</v>
      </c>
      <c r="B117" s="68" t="s">
        <v>402</v>
      </c>
      <c r="C117" s="68" t="s">
        <v>180</v>
      </c>
      <c r="D117" s="68" t="s">
        <v>61</v>
      </c>
      <c r="E117" s="36" t="s">
        <v>243</v>
      </c>
      <c r="F117" s="56">
        <f>G117+J117</f>
        <v>1709777</v>
      </c>
      <c r="G117" s="56">
        <v>1709777</v>
      </c>
      <c r="H117" s="56"/>
      <c r="I117" s="56"/>
      <c r="J117" s="56"/>
      <c r="K117" s="56">
        <f>L117+O117</f>
        <v>0</v>
      </c>
      <c r="L117" s="56"/>
      <c r="M117" s="56"/>
      <c r="N117" s="56"/>
      <c r="O117" s="56"/>
      <c r="P117" s="56"/>
      <c r="Q117" s="57">
        <f>F117+K117</f>
        <v>1709777</v>
      </c>
    </row>
    <row r="118" spans="1:17" s="10" customFormat="1" ht="15.75" customHeight="1" x14ac:dyDescent="0.2">
      <c r="A118" s="68"/>
      <c r="B118" s="68"/>
      <c r="C118" s="68"/>
      <c r="D118" s="68"/>
      <c r="E118" s="37" t="s">
        <v>142</v>
      </c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7"/>
    </row>
    <row r="119" spans="1:17" s="10" customFormat="1" ht="30" x14ac:dyDescent="0.2">
      <c r="A119" s="68"/>
      <c r="B119" s="68"/>
      <c r="C119" s="68"/>
      <c r="D119" s="68"/>
      <c r="E119" s="37" t="s">
        <v>145</v>
      </c>
      <c r="F119" s="58">
        <f>G119+J119</f>
        <v>1659023</v>
      </c>
      <c r="G119" s="58">
        <v>1659023</v>
      </c>
      <c r="H119" s="58"/>
      <c r="I119" s="58"/>
      <c r="J119" s="58"/>
      <c r="K119" s="58">
        <f>L119+O119</f>
        <v>0</v>
      </c>
      <c r="L119" s="58"/>
      <c r="M119" s="58"/>
      <c r="N119" s="58"/>
      <c r="O119" s="58"/>
      <c r="P119" s="58"/>
      <c r="Q119" s="61">
        <f>F119+K119</f>
        <v>1659023</v>
      </c>
    </row>
    <row r="120" spans="1:17" s="10" customFormat="1" ht="27.75" customHeight="1" x14ac:dyDescent="0.2">
      <c r="A120" s="38" t="s">
        <v>15</v>
      </c>
      <c r="B120" s="38" t="s">
        <v>14</v>
      </c>
      <c r="C120" s="38"/>
      <c r="D120" s="38"/>
      <c r="E120" s="39" t="s">
        <v>13</v>
      </c>
      <c r="F120" s="57">
        <f>F121+F124+F127</f>
        <v>84542911</v>
      </c>
      <c r="G120" s="57">
        <f>G121+G124+G127</f>
        <v>84542911</v>
      </c>
      <c r="H120" s="57">
        <f t="shared" ref="H120:Q120" si="18">H121+H124+H127</f>
        <v>0</v>
      </c>
      <c r="I120" s="57">
        <f t="shared" si="18"/>
        <v>0</v>
      </c>
      <c r="J120" s="57">
        <f t="shared" si="18"/>
        <v>0</v>
      </c>
      <c r="K120" s="57">
        <f t="shared" si="18"/>
        <v>0</v>
      </c>
      <c r="L120" s="57">
        <f t="shared" si="18"/>
        <v>0</v>
      </c>
      <c r="M120" s="57">
        <f t="shared" si="18"/>
        <v>0</v>
      </c>
      <c r="N120" s="57">
        <f t="shared" si="18"/>
        <v>0</v>
      </c>
      <c r="O120" s="57">
        <f t="shared" si="18"/>
        <v>0</v>
      </c>
      <c r="P120" s="57">
        <f t="shared" si="18"/>
        <v>0</v>
      </c>
      <c r="Q120" s="57">
        <f t="shared" si="18"/>
        <v>84542911</v>
      </c>
    </row>
    <row r="121" spans="1:17" s="10" customFormat="1" ht="34.5" customHeight="1" x14ac:dyDescent="0.2">
      <c r="A121" s="69" t="s">
        <v>406</v>
      </c>
      <c r="B121" s="69" t="s">
        <v>405</v>
      </c>
      <c r="C121" s="69" t="s">
        <v>181</v>
      </c>
      <c r="D121" s="69" t="s">
        <v>61</v>
      </c>
      <c r="E121" s="37" t="s">
        <v>404</v>
      </c>
      <c r="F121" s="58">
        <f>G121+J121</f>
        <v>4314756</v>
      </c>
      <c r="G121" s="58">
        <v>4314756</v>
      </c>
      <c r="H121" s="58"/>
      <c r="I121" s="58"/>
      <c r="J121" s="58"/>
      <c r="K121" s="58">
        <f>L121+O121</f>
        <v>0</v>
      </c>
      <c r="L121" s="58"/>
      <c r="M121" s="58"/>
      <c r="N121" s="58"/>
      <c r="O121" s="58"/>
      <c r="P121" s="58"/>
      <c r="Q121" s="61">
        <f>F121+K121</f>
        <v>4314756</v>
      </c>
    </row>
    <row r="122" spans="1:17" s="10" customFormat="1" ht="17.25" customHeight="1" x14ac:dyDescent="0.2">
      <c r="A122" s="69"/>
      <c r="B122" s="69"/>
      <c r="C122" s="69"/>
      <c r="D122" s="69"/>
      <c r="E122" s="37" t="s">
        <v>142</v>
      </c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61"/>
    </row>
    <row r="123" spans="1:17" s="10" customFormat="1" ht="30" x14ac:dyDescent="0.2">
      <c r="A123" s="69"/>
      <c r="B123" s="69"/>
      <c r="C123" s="69"/>
      <c r="D123" s="69"/>
      <c r="E123" s="37" t="s">
        <v>145</v>
      </c>
      <c r="F123" s="58">
        <f>G123+J123</f>
        <v>2652000</v>
      </c>
      <c r="G123" s="58">
        <v>2652000</v>
      </c>
      <c r="H123" s="58"/>
      <c r="I123" s="58"/>
      <c r="J123" s="58"/>
      <c r="K123" s="58">
        <f>L123+O123</f>
        <v>0</v>
      </c>
      <c r="L123" s="58"/>
      <c r="M123" s="58"/>
      <c r="N123" s="58"/>
      <c r="O123" s="58"/>
      <c r="P123" s="58"/>
      <c r="Q123" s="61">
        <f>F123+K123</f>
        <v>2652000</v>
      </c>
    </row>
    <row r="124" spans="1:17" s="10" customFormat="1" ht="45" x14ac:dyDescent="0.2">
      <c r="A124" s="69" t="s">
        <v>408</v>
      </c>
      <c r="B124" s="69" t="s">
        <v>407</v>
      </c>
      <c r="C124" s="69" t="s">
        <v>182</v>
      </c>
      <c r="D124" s="69" t="s">
        <v>61</v>
      </c>
      <c r="E124" s="37" t="s">
        <v>244</v>
      </c>
      <c r="F124" s="58">
        <f>G124+J124</f>
        <v>73750284</v>
      </c>
      <c r="G124" s="58">
        <v>73750284</v>
      </c>
      <c r="H124" s="58"/>
      <c r="I124" s="58"/>
      <c r="J124" s="58"/>
      <c r="K124" s="58">
        <f>L124+O124</f>
        <v>0</v>
      </c>
      <c r="L124" s="58"/>
      <c r="M124" s="58"/>
      <c r="N124" s="58"/>
      <c r="O124" s="58"/>
      <c r="P124" s="58"/>
      <c r="Q124" s="61">
        <f>F124+K124</f>
        <v>73750284</v>
      </c>
    </row>
    <row r="125" spans="1:17" s="10" customFormat="1" ht="13.5" customHeight="1" x14ac:dyDescent="0.2">
      <c r="A125" s="69"/>
      <c r="B125" s="69"/>
      <c r="C125" s="69"/>
      <c r="D125" s="69"/>
      <c r="E125" s="37" t="s">
        <v>142</v>
      </c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61"/>
    </row>
    <row r="126" spans="1:17" s="10" customFormat="1" ht="30" x14ac:dyDescent="0.2">
      <c r="A126" s="69"/>
      <c r="B126" s="69"/>
      <c r="C126" s="69"/>
      <c r="D126" s="69"/>
      <c r="E126" s="37" t="s">
        <v>145</v>
      </c>
      <c r="F126" s="58">
        <f>G126+J126</f>
        <v>73613700</v>
      </c>
      <c r="G126" s="58">
        <v>73613700</v>
      </c>
      <c r="H126" s="58"/>
      <c r="I126" s="58"/>
      <c r="J126" s="58"/>
      <c r="K126" s="58">
        <f>L126+O126</f>
        <v>0</v>
      </c>
      <c r="L126" s="58"/>
      <c r="M126" s="58"/>
      <c r="N126" s="58"/>
      <c r="O126" s="58"/>
      <c r="P126" s="58"/>
      <c r="Q126" s="61">
        <f>F126+K126</f>
        <v>73613700</v>
      </c>
    </row>
    <row r="127" spans="1:17" s="10" customFormat="1" ht="30" x14ac:dyDescent="0.2">
      <c r="A127" s="69" t="s">
        <v>410</v>
      </c>
      <c r="B127" s="69" t="s">
        <v>409</v>
      </c>
      <c r="C127" s="69" t="s">
        <v>183</v>
      </c>
      <c r="D127" s="69" t="s">
        <v>61</v>
      </c>
      <c r="E127" s="37" t="s">
        <v>648</v>
      </c>
      <c r="F127" s="58">
        <f>G127+J127</f>
        <v>6477871</v>
      </c>
      <c r="G127" s="58">
        <v>6477871</v>
      </c>
      <c r="H127" s="58"/>
      <c r="I127" s="58"/>
      <c r="J127" s="58"/>
      <c r="K127" s="58">
        <f>L127+O127</f>
        <v>0</v>
      </c>
      <c r="L127" s="58"/>
      <c r="M127" s="58"/>
      <c r="N127" s="58"/>
      <c r="O127" s="58"/>
      <c r="P127" s="58"/>
      <c r="Q127" s="61">
        <f>F127+K127</f>
        <v>6477871</v>
      </c>
    </row>
    <row r="128" spans="1:17" s="10" customFormat="1" ht="18" hidden="1" customHeight="1" x14ac:dyDescent="0.2">
      <c r="A128" s="69"/>
      <c r="B128" s="69"/>
      <c r="C128" s="69"/>
      <c r="D128" s="69"/>
      <c r="E128" s="37" t="s">
        <v>142</v>
      </c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61"/>
    </row>
    <row r="129" spans="1:17" s="10" customFormat="1" ht="30" hidden="1" customHeight="1" x14ac:dyDescent="0.2">
      <c r="A129" s="69"/>
      <c r="B129" s="69"/>
      <c r="C129" s="69"/>
      <c r="D129" s="69"/>
      <c r="E129" s="37" t="s">
        <v>145</v>
      </c>
      <c r="F129" s="58">
        <f t="shared" ref="F129:F135" si="19">G129+J129</f>
        <v>0</v>
      </c>
      <c r="G129" s="58"/>
      <c r="H129" s="58"/>
      <c r="I129" s="58"/>
      <c r="J129" s="58"/>
      <c r="K129" s="58">
        <f>L129+O129</f>
        <v>0</v>
      </c>
      <c r="L129" s="58"/>
      <c r="M129" s="58"/>
      <c r="N129" s="58"/>
      <c r="O129" s="58"/>
      <c r="P129" s="58"/>
      <c r="Q129" s="61">
        <f>F129+K129</f>
        <v>0</v>
      </c>
    </row>
    <row r="130" spans="1:17" s="10" customFormat="1" ht="30" x14ac:dyDescent="0.2">
      <c r="A130" s="68" t="s">
        <v>401</v>
      </c>
      <c r="B130" s="68" t="s">
        <v>400</v>
      </c>
      <c r="C130" s="68" t="s">
        <v>179</v>
      </c>
      <c r="D130" s="68" t="s">
        <v>61</v>
      </c>
      <c r="E130" s="36" t="s">
        <v>399</v>
      </c>
      <c r="F130" s="56">
        <f t="shared" si="19"/>
        <v>309929500</v>
      </c>
      <c r="G130" s="56">
        <v>309929500</v>
      </c>
      <c r="H130" s="56"/>
      <c r="I130" s="56"/>
      <c r="J130" s="56"/>
      <c r="K130" s="56">
        <f>L130+O130</f>
        <v>115035420.03999999</v>
      </c>
      <c r="L130" s="56">
        <v>15864913.039999999</v>
      </c>
      <c r="M130" s="56">
        <v>0</v>
      </c>
      <c r="N130" s="56">
        <v>0</v>
      </c>
      <c r="O130" s="56">
        <v>99170507</v>
      </c>
      <c r="P130" s="56">
        <v>99110507</v>
      </c>
      <c r="Q130" s="57">
        <f>F130+K130</f>
        <v>424964920.03999996</v>
      </c>
    </row>
    <row r="131" spans="1:17" s="10" customFormat="1" ht="14.25" customHeight="1" x14ac:dyDescent="0.2">
      <c r="A131" s="68"/>
      <c r="B131" s="68"/>
      <c r="C131" s="68"/>
      <c r="D131" s="68"/>
      <c r="E131" s="37" t="s">
        <v>142</v>
      </c>
      <c r="F131" s="56">
        <f t="shared" si="19"/>
        <v>0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7"/>
    </row>
    <row r="132" spans="1:17" s="10" customFormat="1" ht="30" x14ac:dyDescent="0.2">
      <c r="A132" s="68"/>
      <c r="B132" s="68"/>
      <c r="C132" s="68"/>
      <c r="D132" s="68"/>
      <c r="E132" s="37" t="s">
        <v>145</v>
      </c>
      <c r="F132" s="56">
        <f t="shared" si="19"/>
        <v>175631042</v>
      </c>
      <c r="G132" s="58">
        <v>175631042</v>
      </c>
      <c r="H132" s="58"/>
      <c r="I132" s="58"/>
      <c r="J132" s="58"/>
      <c r="K132" s="58">
        <f>L132+O132</f>
        <v>19709500</v>
      </c>
      <c r="L132" s="58">
        <v>7182900</v>
      </c>
      <c r="M132" s="58"/>
      <c r="N132" s="58"/>
      <c r="O132" s="58">
        <v>12526600</v>
      </c>
      <c r="P132" s="58">
        <v>12526600</v>
      </c>
      <c r="Q132" s="61">
        <f>F132+K132</f>
        <v>195340542</v>
      </c>
    </row>
    <row r="133" spans="1:17" s="10" customFormat="1" ht="15.75" customHeight="1" x14ac:dyDescent="0.2">
      <c r="A133" s="26" t="s">
        <v>413</v>
      </c>
      <c r="B133" s="26" t="s">
        <v>412</v>
      </c>
      <c r="C133" s="26">
        <v>110201</v>
      </c>
      <c r="D133" s="26" t="s">
        <v>62</v>
      </c>
      <c r="E133" s="36" t="s">
        <v>411</v>
      </c>
      <c r="F133" s="56">
        <f t="shared" si="19"/>
        <v>2437300</v>
      </c>
      <c r="G133" s="56">
        <v>2437300</v>
      </c>
      <c r="H133" s="56">
        <v>1825100</v>
      </c>
      <c r="I133" s="56">
        <v>83200</v>
      </c>
      <c r="J133" s="56"/>
      <c r="K133" s="56">
        <f>L133+O133</f>
        <v>97300</v>
      </c>
      <c r="L133" s="56"/>
      <c r="M133" s="56"/>
      <c r="N133" s="56"/>
      <c r="O133" s="56">
        <f>97300</f>
        <v>97300</v>
      </c>
      <c r="P133" s="56">
        <v>97300</v>
      </c>
      <c r="Q133" s="57">
        <f>F133+K133</f>
        <v>2534600</v>
      </c>
    </row>
    <row r="134" spans="1:17" s="10" customFormat="1" ht="27.75" customHeight="1" x14ac:dyDescent="0.2">
      <c r="A134" s="26" t="s">
        <v>414</v>
      </c>
      <c r="B134" s="42">
        <v>6310</v>
      </c>
      <c r="C134" s="26" t="s">
        <v>137</v>
      </c>
      <c r="D134" s="26" t="s">
        <v>138</v>
      </c>
      <c r="E134" s="36" t="s">
        <v>340</v>
      </c>
      <c r="F134" s="56">
        <f t="shared" si="19"/>
        <v>0</v>
      </c>
      <c r="G134" s="56"/>
      <c r="H134" s="56"/>
      <c r="I134" s="56"/>
      <c r="J134" s="56"/>
      <c r="K134" s="56">
        <f>L134+O134</f>
        <v>6552796</v>
      </c>
      <c r="L134" s="56"/>
      <c r="M134" s="56"/>
      <c r="N134" s="56"/>
      <c r="O134" s="56">
        <v>6552796</v>
      </c>
      <c r="P134" s="56">
        <v>6552796</v>
      </c>
      <c r="Q134" s="57">
        <f>F134+K134</f>
        <v>6552796</v>
      </c>
    </row>
    <row r="135" spans="1:17" s="10" customFormat="1" ht="90" hidden="1" x14ac:dyDescent="0.2">
      <c r="A135" s="42">
        <v>1418420</v>
      </c>
      <c r="B135" s="42">
        <v>8420</v>
      </c>
      <c r="C135" s="42">
        <v>250362</v>
      </c>
      <c r="D135" s="42" t="s">
        <v>67</v>
      </c>
      <c r="E135" s="36" t="s">
        <v>283</v>
      </c>
      <c r="F135" s="56">
        <f t="shared" si="19"/>
        <v>0</v>
      </c>
      <c r="G135" s="56"/>
      <c r="H135" s="56"/>
      <c r="I135" s="56"/>
      <c r="J135" s="56"/>
      <c r="K135" s="56">
        <f>L135+O135</f>
        <v>0</v>
      </c>
      <c r="L135" s="56"/>
      <c r="M135" s="56"/>
      <c r="N135" s="56"/>
      <c r="O135" s="56"/>
      <c r="P135" s="56"/>
      <c r="Q135" s="57">
        <f>F135+K135</f>
        <v>0</v>
      </c>
    </row>
    <row r="136" spans="1:17" s="19" customFormat="1" ht="46.5" customHeight="1" x14ac:dyDescent="0.2">
      <c r="A136" s="33" t="s">
        <v>415</v>
      </c>
      <c r="B136" s="43"/>
      <c r="C136" s="43">
        <v>15</v>
      </c>
      <c r="D136" s="43"/>
      <c r="E136" s="44" t="s">
        <v>689</v>
      </c>
      <c r="F136" s="59">
        <f>F137</f>
        <v>319003551</v>
      </c>
      <c r="G136" s="59">
        <f t="shared" ref="G136:Q136" si="20">G137</f>
        <v>319003551</v>
      </c>
      <c r="H136" s="59">
        <f t="shared" si="20"/>
        <v>151358702</v>
      </c>
      <c r="I136" s="59">
        <f t="shared" si="20"/>
        <v>46464070</v>
      </c>
      <c r="J136" s="59">
        <f t="shared" si="20"/>
        <v>0</v>
      </c>
      <c r="K136" s="59">
        <f t="shared" si="20"/>
        <v>65099582</v>
      </c>
      <c r="L136" s="59">
        <f t="shared" si="20"/>
        <v>52886671</v>
      </c>
      <c r="M136" s="59">
        <f t="shared" si="20"/>
        <v>142200</v>
      </c>
      <c r="N136" s="59">
        <f t="shared" si="20"/>
        <v>1465450</v>
      </c>
      <c r="O136" s="59">
        <f t="shared" si="20"/>
        <v>12212911</v>
      </c>
      <c r="P136" s="59">
        <f t="shared" si="20"/>
        <v>11696911</v>
      </c>
      <c r="Q136" s="59">
        <f t="shared" si="20"/>
        <v>384103133</v>
      </c>
    </row>
    <row r="137" spans="1:17" s="19" customFormat="1" ht="49.5" customHeight="1" x14ac:dyDescent="0.2">
      <c r="A137" s="45" t="s">
        <v>419</v>
      </c>
      <c r="B137" s="45"/>
      <c r="C137" s="45">
        <v>15</v>
      </c>
      <c r="D137" s="45"/>
      <c r="E137" s="46" t="s">
        <v>689</v>
      </c>
      <c r="F137" s="60">
        <f>G137+J137</f>
        <v>319003551</v>
      </c>
      <c r="G137" s="60">
        <f>G138+G139+G140+G144+G146+G151+G152+G155+G157+G159+G160+G161+G162+G163</f>
        <v>319003551</v>
      </c>
      <c r="H137" s="60">
        <f>H138+H139+H140+H144+H146+H151+H152+H155+H157+H159+H160+H161+H162+H163</f>
        <v>151358702</v>
      </c>
      <c r="I137" s="60">
        <f>I138+I139+I140+I144+I146+I151+I152+I155+I157+I159+I160+I161+I162+I163</f>
        <v>46464070</v>
      </c>
      <c r="J137" s="60">
        <f>J138+J139+J140+J144+J146+J151+J152+J155+J157+J159+J160+J161+J162+J163</f>
        <v>0</v>
      </c>
      <c r="K137" s="60">
        <f>L137+O137</f>
        <v>65099582</v>
      </c>
      <c r="L137" s="60">
        <f>L138+L139+L140+L144+L146+L151+L152+L155+L157+L159+L160+L161+L162+L163</f>
        <v>52886671</v>
      </c>
      <c r="M137" s="60">
        <f>M138+M139+M140+M144+M146+M151+M152+M155+M157+M159+M160+M161+M162+M163</f>
        <v>142200</v>
      </c>
      <c r="N137" s="60">
        <f>N138+N139+N140+N144+N146+N151+N152+N155+N157+N159+N160+N161+N162+N163</f>
        <v>1465450</v>
      </c>
      <c r="O137" s="60">
        <f>O138+O139+O140+O144+O146+O151+O152+O155+O157+O159+O160+O161+O162+O163</f>
        <v>12212911</v>
      </c>
      <c r="P137" s="60">
        <f>P138+P139+P140+P144+P146+P151+P152+P155+P157+P159+P160+P161+P162+P163</f>
        <v>11696911</v>
      </c>
      <c r="Q137" s="60">
        <f>F137+K137</f>
        <v>384103133</v>
      </c>
    </row>
    <row r="138" spans="1:17" s="10" customFormat="1" ht="45.75" customHeight="1" x14ac:dyDescent="0.2">
      <c r="A138" s="26" t="s">
        <v>418</v>
      </c>
      <c r="B138" s="26" t="s">
        <v>417</v>
      </c>
      <c r="C138" s="26" t="s">
        <v>186</v>
      </c>
      <c r="D138" s="26" t="s">
        <v>63</v>
      </c>
      <c r="E138" s="36" t="s">
        <v>416</v>
      </c>
      <c r="F138" s="56">
        <f t="shared" ref="F138:F162" si="21">G138+J138</f>
        <v>937800</v>
      </c>
      <c r="G138" s="56">
        <v>937800</v>
      </c>
      <c r="H138" s="56"/>
      <c r="I138" s="56"/>
      <c r="J138" s="56"/>
      <c r="K138" s="56">
        <f t="shared" ref="K138:K162" si="22">L138+O138</f>
        <v>0</v>
      </c>
      <c r="L138" s="56"/>
      <c r="M138" s="56"/>
      <c r="N138" s="56"/>
      <c r="O138" s="56"/>
      <c r="P138" s="56"/>
      <c r="Q138" s="57">
        <f t="shared" ref="Q138:Q162" si="23">F138+K138</f>
        <v>937800</v>
      </c>
    </row>
    <row r="139" spans="1:17" s="10" customFormat="1" ht="30" x14ac:dyDescent="0.2">
      <c r="A139" s="26" t="s">
        <v>424</v>
      </c>
      <c r="B139" s="26" t="s">
        <v>423</v>
      </c>
      <c r="C139" s="26" t="s">
        <v>189</v>
      </c>
      <c r="D139" s="26" t="s">
        <v>65</v>
      </c>
      <c r="E139" s="36" t="s">
        <v>422</v>
      </c>
      <c r="F139" s="56">
        <f t="shared" si="21"/>
        <v>1274189</v>
      </c>
      <c r="G139" s="56">
        <v>1274189</v>
      </c>
      <c r="H139" s="56"/>
      <c r="I139" s="56"/>
      <c r="J139" s="56"/>
      <c r="K139" s="56">
        <f t="shared" si="22"/>
        <v>0</v>
      </c>
      <c r="L139" s="56"/>
      <c r="M139" s="56"/>
      <c r="N139" s="56"/>
      <c r="O139" s="56"/>
      <c r="P139" s="56"/>
      <c r="Q139" s="57">
        <f t="shared" si="23"/>
        <v>1274189</v>
      </c>
    </row>
    <row r="140" spans="1:17" s="10" customFormat="1" ht="87" customHeight="1" x14ac:dyDescent="0.2">
      <c r="A140" s="38" t="s">
        <v>634</v>
      </c>
      <c r="B140" s="38" t="s">
        <v>611</v>
      </c>
      <c r="C140" s="38"/>
      <c r="D140" s="38"/>
      <c r="E140" s="39" t="s">
        <v>610</v>
      </c>
      <c r="F140" s="57">
        <f>F141+F142+F143</f>
        <v>273507620</v>
      </c>
      <c r="G140" s="57">
        <f t="shared" ref="G140:Q140" si="24">G141+G142+G143</f>
        <v>273507620</v>
      </c>
      <c r="H140" s="57">
        <f t="shared" si="24"/>
        <v>143096268</v>
      </c>
      <c r="I140" s="57">
        <f t="shared" si="24"/>
        <v>45504700</v>
      </c>
      <c r="J140" s="57">
        <f t="shared" si="24"/>
        <v>0</v>
      </c>
      <c r="K140" s="57">
        <f t="shared" si="24"/>
        <v>63485921</v>
      </c>
      <c r="L140" s="57">
        <f t="shared" si="24"/>
        <v>51767321</v>
      </c>
      <c r="M140" s="57">
        <f t="shared" si="24"/>
        <v>142200</v>
      </c>
      <c r="N140" s="57">
        <f t="shared" si="24"/>
        <v>690400</v>
      </c>
      <c r="O140" s="57">
        <f t="shared" si="24"/>
        <v>11718600</v>
      </c>
      <c r="P140" s="57">
        <f t="shared" si="24"/>
        <v>11202600</v>
      </c>
      <c r="Q140" s="57">
        <f t="shared" si="24"/>
        <v>336993541</v>
      </c>
    </row>
    <row r="141" spans="1:17" s="35" customFormat="1" ht="75" customHeight="1" x14ac:dyDescent="0.2">
      <c r="A141" s="40" t="s">
        <v>427</v>
      </c>
      <c r="B141" s="40" t="s">
        <v>426</v>
      </c>
      <c r="C141" s="40" t="s">
        <v>190</v>
      </c>
      <c r="D141" s="40" t="s">
        <v>64</v>
      </c>
      <c r="E141" s="37" t="s">
        <v>425</v>
      </c>
      <c r="F141" s="58">
        <f t="shared" si="21"/>
        <v>67762785</v>
      </c>
      <c r="G141" s="58">
        <v>67762785</v>
      </c>
      <c r="H141" s="58">
        <v>38062787</v>
      </c>
      <c r="I141" s="58">
        <v>10393150</v>
      </c>
      <c r="J141" s="58"/>
      <c r="K141" s="58">
        <f t="shared" si="22"/>
        <v>8085612</v>
      </c>
      <c r="L141" s="58">
        <v>7647112</v>
      </c>
      <c r="M141" s="58"/>
      <c r="N141" s="58">
        <v>270900</v>
      </c>
      <c r="O141" s="58">
        <v>438500</v>
      </c>
      <c r="P141" s="58">
        <v>357500</v>
      </c>
      <c r="Q141" s="61">
        <f t="shared" si="23"/>
        <v>75848397</v>
      </c>
    </row>
    <row r="142" spans="1:17" s="35" customFormat="1" ht="136.5" customHeight="1" x14ac:dyDescent="0.2">
      <c r="A142" s="40" t="s">
        <v>432</v>
      </c>
      <c r="B142" s="40" t="s">
        <v>431</v>
      </c>
      <c r="C142" s="40" t="s">
        <v>191</v>
      </c>
      <c r="D142" s="40" t="s">
        <v>66</v>
      </c>
      <c r="E142" s="37" t="s">
        <v>430</v>
      </c>
      <c r="F142" s="58">
        <f t="shared" si="21"/>
        <v>198274146</v>
      </c>
      <c r="G142" s="58">
        <v>198274146</v>
      </c>
      <c r="H142" s="58">
        <v>100574301</v>
      </c>
      <c r="I142" s="58">
        <v>33764050</v>
      </c>
      <c r="J142" s="58"/>
      <c r="K142" s="58">
        <f t="shared" si="22"/>
        <v>55400309</v>
      </c>
      <c r="L142" s="58">
        <v>44120209</v>
      </c>
      <c r="M142" s="58">
        <v>142200</v>
      </c>
      <c r="N142" s="58">
        <v>419500</v>
      </c>
      <c r="O142" s="58">
        <v>11280100</v>
      </c>
      <c r="P142" s="58">
        <v>10845100</v>
      </c>
      <c r="Q142" s="61">
        <f t="shared" si="23"/>
        <v>253674455</v>
      </c>
    </row>
    <row r="143" spans="1:17" s="35" customFormat="1" ht="30" x14ac:dyDescent="0.2">
      <c r="A143" s="40" t="s">
        <v>640</v>
      </c>
      <c r="B143" s="40" t="s">
        <v>613</v>
      </c>
      <c r="C143" s="40" t="s">
        <v>192</v>
      </c>
      <c r="D143" s="40" t="s">
        <v>64</v>
      </c>
      <c r="E143" s="37" t="s">
        <v>612</v>
      </c>
      <c r="F143" s="58">
        <f>G143+J143</f>
        <v>7470689</v>
      </c>
      <c r="G143" s="58">
        <v>7470689</v>
      </c>
      <c r="H143" s="58">
        <v>4459180</v>
      </c>
      <c r="I143" s="58">
        <v>1347500</v>
      </c>
      <c r="J143" s="58"/>
      <c r="K143" s="58">
        <f>L143+O143</f>
        <v>0</v>
      </c>
      <c r="L143" s="58"/>
      <c r="M143" s="58"/>
      <c r="N143" s="58"/>
      <c r="O143" s="58"/>
      <c r="P143" s="58"/>
      <c r="Q143" s="61">
        <f>F143+K143</f>
        <v>7470689</v>
      </c>
    </row>
    <row r="144" spans="1:17" s="35" customFormat="1" ht="28.5" x14ac:dyDescent="0.2">
      <c r="A144" s="38" t="s">
        <v>635</v>
      </c>
      <c r="B144" s="38" t="s">
        <v>615</v>
      </c>
      <c r="C144" s="38"/>
      <c r="D144" s="38"/>
      <c r="E144" s="39" t="s">
        <v>614</v>
      </c>
      <c r="F144" s="57">
        <f>F145</f>
        <v>2256142</v>
      </c>
      <c r="G144" s="57">
        <f t="shared" ref="G144:Q144" si="25">G145</f>
        <v>2256142</v>
      </c>
      <c r="H144" s="57">
        <f t="shared" si="25"/>
        <v>1418001</v>
      </c>
      <c r="I144" s="57">
        <f t="shared" si="25"/>
        <v>278785</v>
      </c>
      <c r="J144" s="57">
        <f t="shared" si="25"/>
        <v>0</v>
      </c>
      <c r="K144" s="57">
        <f t="shared" si="25"/>
        <v>57000</v>
      </c>
      <c r="L144" s="57">
        <f t="shared" si="25"/>
        <v>0</v>
      </c>
      <c r="M144" s="57">
        <f t="shared" si="25"/>
        <v>0</v>
      </c>
      <c r="N144" s="57">
        <f t="shared" si="25"/>
        <v>0</v>
      </c>
      <c r="O144" s="57">
        <f t="shared" si="25"/>
        <v>57000</v>
      </c>
      <c r="P144" s="57">
        <f t="shared" si="25"/>
        <v>57000</v>
      </c>
      <c r="Q144" s="57">
        <f t="shared" si="25"/>
        <v>2313142</v>
      </c>
    </row>
    <row r="145" spans="1:17" s="35" customFormat="1" ht="63.75" customHeight="1" x14ac:dyDescent="0.2">
      <c r="A145" s="40" t="s">
        <v>429</v>
      </c>
      <c r="B145" s="40" t="s">
        <v>428</v>
      </c>
      <c r="C145" s="40" t="s">
        <v>198</v>
      </c>
      <c r="D145" s="40" t="s">
        <v>233</v>
      </c>
      <c r="E145" s="37" t="s">
        <v>245</v>
      </c>
      <c r="F145" s="58">
        <f t="shared" si="21"/>
        <v>2256142</v>
      </c>
      <c r="G145" s="58">
        <v>2256142</v>
      </c>
      <c r="H145" s="58">
        <v>1418001</v>
      </c>
      <c r="I145" s="58">
        <v>278785</v>
      </c>
      <c r="J145" s="58"/>
      <c r="K145" s="58">
        <f t="shared" si="22"/>
        <v>57000</v>
      </c>
      <c r="L145" s="58"/>
      <c r="M145" s="58"/>
      <c r="N145" s="58"/>
      <c r="O145" s="58">
        <v>57000</v>
      </c>
      <c r="P145" s="58">
        <v>57000</v>
      </c>
      <c r="Q145" s="61">
        <f t="shared" si="23"/>
        <v>2313142</v>
      </c>
    </row>
    <row r="146" spans="1:17" s="35" customFormat="1" ht="30.75" customHeight="1" x14ac:dyDescent="0.2">
      <c r="A146" s="38" t="s">
        <v>636</v>
      </c>
      <c r="B146" s="38" t="s">
        <v>617</v>
      </c>
      <c r="C146" s="38"/>
      <c r="D146" s="38"/>
      <c r="E146" s="39" t="s">
        <v>616</v>
      </c>
      <c r="F146" s="57">
        <f>F147+F148+F149+F150</f>
        <v>1968740</v>
      </c>
      <c r="G146" s="57">
        <f t="shared" ref="G146:Q146" si="26">G147+G148+G149+G150</f>
        <v>1968740</v>
      </c>
      <c r="H146" s="57">
        <f t="shared" si="26"/>
        <v>1165984</v>
      </c>
      <c r="I146" s="57">
        <f t="shared" si="26"/>
        <v>34340</v>
      </c>
      <c r="J146" s="57">
        <f t="shared" si="26"/>
        <v>0</v>
      </c>
      <c r="K146" s="57">
        <f t="shared" si="26"/>
        <v>0</v>
      </c>
      <c r="L146" s="57">
        <f t="shared" si="26"/>
        <v>0</v>
      </c>
      <c r="M146" s="57">
        <f t="shared" si="26"/>
        <v>0</v>
      </c>
      <c r="N146" s="57">
        <f t="shared" si="26"/>
        <v>0</v>
      </c>
      <c r="O146" s="57">
        <f t="shared" si="26"/>
        <v>0</v>
      </c>
      <c r="P146" s="57">
        <f t="shared" si="26"/>
        <v>0</v>
      </c>
      <c r="Q146" s="57">
        <f t="shared" si="26"/>
        <v>1968740</v>
      </c>
    </row>
    <row r="147" spans="1:17" s="35" customFormat="1" ht="30" x14ac:dyDescent="0.2">
      <c r="A147" s="40" t="s">
        <v>434</v>
      </c>
      <c r="B147" s="40" t="s">
        <v>433</v>
      </c>
      <c r="C147" s="40" t="s">
        <v>199</v>
      </c>
      <c r="D147" s="40" t="s">
        <v>233</v>
      </c>
      <c r="E147" s="37" t="s">
        <v>743</v>
      </c>
      <c r="F147" s="58">
        <f t="shared" si="21"/>
        <v>1527840</v>
      </c>
      <c r="G147" s="58">
        <v>1527840</v>
      </c>
      <c r="H147" s="58">
        <v>1165984</v>
      </c>
      <c r="I147" s="58">
        <v>34340</v>
      </c>
      <c r="J147" s="58"/>
      <c r="K147" s="58">
        <f t="shared" si="22"/>
        <v>0</v>
      </c>
      <c r="L147" s="58"/>
      <c r="M147" s="58"/>
      <c r="N147" s="58"/>
      <c r="O147" s="58"/>
      <c r="P147" s="58"/>
      <c r="Q147" s="61">
        <f t="shared" si="23"/>
        <v>1527840</v>
      </c>
    </row>
    <row r="148" spans="1:17" s="35" customFormat="1" ht="45" x14ac:dyDescent="0.2">
      <c r="A148" s="40" t="s">
        <v>436</v>
      </c>
      <c r="B148" s="40" t="s">
        <v>435</v>
      </c>
      <c r="C148" s="40" t="s">
        <v>201</v>
      </c>
      <c r="D148" s="40" t="s">
        <v>233</v>
      </c>
      <c r="E148" s="37" t="s">
        <v>202</v>
      </c>
      <c r="F148" s="58">
        <f t="shared" si="21"/>
        <v>131900</v>
      </c>
      <c r="G148" s="58">
        <v>131900</v>
      </c>
      <c r="H148" s="58"/>
      <c r="I148" s="58"/>
      <c r="J148" s="58"/>
      <c r="K148" s="58">
        <f t="shared" si="22"/>
        <v>0</v>
      </c>
      <c r="L148" s="58"/>
      <c r="M148" s="58"/>
      <c r="N148" s="58"/>
      <c r="O148" s="58"/>
      <c r="P148" s="58"/>
      <c r="Q148" s="61">
        <f t="shared" si="23"/>
        <v>131900</v>
      </c>
    </row>
    <row r="149" spans="1:17" s="35" customFormat="1" ht="45" customHeight="1" x14ac:dyDescent="0.2">
      <c r="A149" s="40" t="s">
        <v>439</v>
      </c>
      <c r="B149" s="40" t="s">
        <v>438</v>
      </c>
      <c r="C149" s="40" t="s">
        <v>204</v>
      </c>
      <c r="D149" s="40" t="s">
        <v>233</v>
      </c>
      <c r="E149" s="37" t="s">
        <v>437</v>
      </c>
      <c r="F149" s="58">
        <f t="shared" si="21"/>
        <v>86100</v>
      </c>
      <c r="G149" s="58">
        <v>86100</v>
      </c>
      <c r="H149" s="58"/>
      <c r="I149" s="58"/>
      <c r="J149" s="58"/>
      <c r="K149" s="58">
        <f t="shared" si="22"/>
        <v>0</v>
      </c>
      <c r="L149" s="58"/>
      <c r="M149" s="58"/>
      <c r="N149" s="58"/>
      <c r="O149" s="58"/>
      <c r="P149" s="58"/>
      <c r="Q149" s="61">
        <f t="shared" si="23"/>
        <v>86100</v>
      </c>
    </row>
    <row r="150" spans="1:17" s="35" customFormat="1" ht="29.25" customHeight="1" x14ac:dyDescent="0.2">
      <c r="A150" s="40" t="s">
        <v>443</v>
      </c>
      <c r="B150" s="40" t="s">
        <v>442</v>
      </c>
      <c r="C150" s="40" t="s">
        <v>207</v>
      </c>
      <c r="D150" s="40" t="s">
        <v>233</v>
      </c>
      <c r="E150" s="37" t="s">
        <v>744</v>
      </c>
      <c r="F150" s="58">
        <f t="shared" si="21"/>
        <v>222900</v>
      </c>
      <c r="G150" s="58">
        <v>222900</v>
      </c>
      <c r="H150" s="58"/>
      <c r="I150" s="58"/>
      <c r="J150" s="58"/>
      <c r="K150" s="58">
        <f t="shared" si="22"/>
        <v>0</v>
      </c>
      <c r="L150" s="58"/>
      <c r="M150" s="58"/>
      <c r="N150" s="58"/>
      <c r="O150" s="58"/>
      <c r="P150" s="58"/>
      <c r="Q150" s="61">
        <f t="shared" si="23"/>
        <v>222900</v>
      </c>
    </row>
    <row r="151" spans="1:17" s="10" customFormat="1" ht="92.25" customHeight="1" x14ac:dyDescent="0.2">
      <c r="A151" s="26" t="s">
        <v>444</v>
      </c>
      <c r="B151" s="26" t="s">
        <v>334</v>
      </c>
      <c r="C151" s="26" t="s">
        <v>164</v>
      </c>
      <c r="D151" s="26" t="s">
        <v>233</v>
      </c>
      <c r="E151" s="36" t="s">
        <v>333</v>
      </c>
      <c r="F151" s="56">
        <f t="shared" si="21"/>
        <v>602700</v>
      </c>
      <c r="G151" s="56">
        <v>602700</v>
      </c>
      <c r="H151" s="56"/>
      <c r="I151" s="56"/>
      <c r="J151" s="56"/>
      <c r="K151" s="56">
        <f t="shared" si="22"/>
        <v>0</v>
      </c>
      <c r="L151" s="56"/>
      <c r="M151" s="56"/>
      <c r="N151" s="56"/>
      <c r="O151" s="56"/>
      <c r="P151" s="56"/>
      <c r="Q151" s="57">
        <f t="shared" si="23"/>
        <v>602700</v>
      </c>
    </row>
    <row r="152" spans="1:17" s="10" customFormat="1" ht="111" customHeight="1" x14ac:dyDescent="0.2">
      <c r="A152" s="38" t="s">
        <v>637</v>
      </c>
      <c r="B152" s="38" t="s">
        <v>623</v>
      </c>
      <c r="C152" s="38"/>
      <c r="D152" s="38"/>
      <c r="E152" s="39" t="s">
        <v>622</v>
      </c>
      <c r="F152" s="57">
        <f>F153+F154</f>
        <v>1302400</v>
      </c>
      <c r="G152" s="57">
        <f t="shared" ref="G152:Q152" si="27">G153+G154</f>
        <v>1302400</v>
      </c>
      <c r="H152" s="57">
        <f t="shared" si="27"/>
        <v>0</v>
      </c>
      <c r="I152" s="57">
        <f t="shared" si="27"/>
        <v>0</v>
      </c>
      <c r="J152" s="57">
        <f t="shared" si="27"/>
        <v>0</v>
      </c>
      <c r="K152" s="57">
        <f t="shared" si="27"/>
        <v>0</v>
      </c>
      <c r="L152" s="57">
        <f t="shared" si="27"/>
        <v>0</v>
      </c>
      <c r="M152" s="57">
        <f t="shared" si="27"/>
        <v>0</v>
      </c>
      <c r="N152" s="57">
        <f t="shared" si="27"/>
        <v>0</v>
      </c>
      <c r="O152" s="57">
        <f t="shared" si="27"/>
        <v>0</v>
      </c>
      <c r="P152" s="57">
        <f t="shared" si="27"/>
        <v>0</v>
      </c>
      <c r="Q152" s="57">
        <f t="shared" si="27"/>
        <v>1302400</v>
      </c>
    </row>
    <row r="153" spans="1:17" s="35" customFormat="1" ht="75" x14ac:dyDescent="0.2">
      <c r="A153" s="40" t="s">
        <v>457</v>
      </c>
      <c r="B153" s="40" t="s">
        <v>456</v>
      </c>
      <c r="C153" s="40" t="s">
        <v>196</v>
      </c>
      <c r="D153" s="40" t="s">
        <v>64</v>
      </c>
      <c r="E153" s="37" t="s">
        <v>455</v>
      </c>
      <c r="F153" s="58">
        <f t="shared" si="21"/>
        <v>1294400</v>
      </c>
      <c r="G153" s="58">
        <v>1294400</v>
      </c>
      <c r="H153" s="58"/>
      <c r="I153" s="58"/>
      <c r="J153" s="58"/>
      <c r="K153" s="58">
        <f t="shared" si="22"/>
        <v>0</v>
      </c>
      <c r="L153" s="58"/>
      <c r="M153" s="58"/>
      <c r="N153" s="58"/>
      <c r="O153" s="58"/>
      <c r="P153" s="58"/>
      <c r="Q153" s="61">
        <f t="shared" si="23"/>
        <v>1294400</v>
      </c>
    </row>
    <row r="154" spans="1:17" s="35" customFormat="1" ht="30" x14ac:dyDescent="0.2">
      <c r="A154" s="40" t="s">
        <v>460</v>
      </c>
      <c r="B154" s="40" t="s">
        <v>459</v>
      </c>
      <c r="C154" s="40" t="s">
        <v>197</v>
      </c>
      <c r="D154" s="40" t="s">
        <v>64</v>
      </c>
      <c r="E154" s="37" t="s">
        <v>458</v>
      </c>
      <c r="F154" s="58">
        <f t="shared" si="21"/>
        <v>8000</v>
      </c>
      <c r="G154" s="58">
        <v>8000</v>
      </c>
      <c r="H154" s="58"/>
      <c r="I154" s="58"/>
      <c r="J154" s="58"/>
      <c r="K154" s="58">
        <f t="shared" si="22"/>
        <v>0</v>
      </c>
      <c r="L154" s="58"/>
      <c r="M154" s="58"/>
      <c r="N154" s="58"/>
      <c r="O154" s="58"/>
      <c r="P154" s="58"/>
      <c r="Q154" s="61">
        <f t="shared" si="23"/>
        <v>8000</v>
      </c>
    </row>
    <row r="155" spans="1:17" s="35" customFormat="1" ht="28.5" x14ac:dyDescent="0.2">
      <c r="A155" s="38" t="s">
        <v>638</v>
      </c>
      <c r="B155" s="38" t="s">
        <v>619</v>
      </c>
      <c r="C155" s="38"/>
      <c r="D155" s="38"/>
      <c r="E155" s="39" t="s">
        <v>618</v>
      </c>
      <c r="F155" s="57">
        <f>F156</f>
        <v>8807700</v>
      </c>
      <c r="G155" s="57">
        <f t="shared" ref="G155:Q155" si="28">G156</f>
        <v>8807700</v>
      </c>
      <c r="H155" s="57">
        <f t="shared" si="28"/>
        <v>0</v>
      </c>
      <c r="I155" s="57">
        <f t="shared" si="28"/>
        <v>0</v>
      </c>
      <c r="J155" s="57">
        <f t="shared" si="28"/>
        <v>0</v>
      </c>
      <c r="K155" s="57">
        <f t="shared" si="28"/>
        <v>0</v>
      </c>
      <c r="L155" s="57">
        <f t="shared" si="28"/>
        <v>0</v>
      </c>
      <c r="M155" s="57">
        <f t="shared" si="28"/>
        <v>0</v>
      </c>
      <c r="N155" s="57">
        <f t="shared" si="28"/>
        <v>0</v>
      </c>
      <c r="O155" s="57">
        <f t="shared" si="28"/>
        <v>0</v>
      </c>
      <c r="P155" s="57">
        <f t="shared" si="28"/>
        <v>0</v>
      </c>
      <c r="Q155" s="57">
        <f t="shared" si="28"/>
        <v>8807700</v>
      </c>
    </row>
    <row r="156" spans="1:17" s="35" customFormat="1" ht="66.75" customHeight="1" x14ac:dyDescent="0.2">
      <c r="A156" s="40" t="s">
        <v>447</v>
      </c>
      <c r="B156" s="40" t="s">
        <v>446</v>
      </c>
      <c r="C156" s="40" t="s">
        <v>193</v>
      </c>
      <c r="D156" s="40" t="s">
        <v>65</v>
      </c>
      <c r="E156" s="37" t="s">
        <v>445</v>
      </c>
      <c r="F156" s="58">
        <f t="shared" si="21"/>
        <v>8807700</v>
      </c>
      <c r="G156" s="58">
        <v>8807700</v>
      </c>
      <c r="H156" s="58"/>
      <c r="I156" s="58"/>
      <c r="J156" s="58"/>
      <c r="K156" s="58">
        <f t="shared" si="22"/>
        <v>0</v>
      </c>
      <c r="L156" s="58"/>
      <c r="M156" s="58"/>
      <c r="N156" s="58"/>
      <c r="O156" s="58"/>
      <c r="P156" s="58"/>
      <c r="Q156" s="61">
        <f t="shared" si="23"/>
        <v>8807700</v>
      </c>
    </row>
    <row r="157" spans="1:17" s="35" customFormat="1" ht="42.75" x14ac:dyDescent="0.2">
      <c r="A157" s="38" t="s">
        <v>639</v>
      </c>
      <c r="B157" s="38" t="s">
        <v>621</v>
      </c>
      <c r="C157" s="38"/>
      <c r="D157" s="38"/>
      <c r="E157" s="39" t="s">
        <v>620</v>
      </c>
      <c r="F157" s="57">
        <f>F158</f>
        <v>202765</v>
      </c>
      <c r="G157" s="57">
        <f t="shared" ref="G157:Q157" si="29">G158</f>
        <v>202765</v>
      </c>
      <c r="H157" s="57">
        <f t="shared" si="29"/>
        <v>152000</v>
      </c>
      <c r="I157" s="57">
        <f t="shared" si="29"/>
        <v>4320</v>
      </c>
      <c r="J157" s="57">
        <f t="shared" si="29"/>
        <v>0</v>
      </c>
      <c r="K157" s="57">
        <f t="shared" si="29"/>
        <v>0</v>
      </c>
      <c r="L157" s="57">
        <f t="shared" si="29"/>
        <v>0</v>
      </c>
      <c r="M157" s="57">
        <f t="shared" si="29"/>
        <v>0</v>
      </c>
      <c r="N157" s="57">
        <f t="shared" si="29"/>
        <v>0</v>
      </c>
      <c r="O157" s="57">
        <f t="shared" si="29"/>
        <v>0</v>
      </c>
      <c r="P157" s="57">
        <f t="shared" si="29"/>
        <v>0</v>
      </c>
      <c r="Q157" s="57">
        <f t="shared" si="29"/>
        <v>202765</v>
      </c>
    </row>
    <row r="158" spans="1:17" s="35" customFormat="1" ht="49.5" customHeight="1" x14ac:dyDescent="0.2">
      <c r="A158" s="40" t="s">
        <v>450</v>
      </c>
      <c r="B158" s="40" t="s">
        <v>449</v>
      </c>
      <c r="C158" s="40" t="s">
        <v>194</v>
      </c>
      <c r="D158" s="40" t="s">
        <v>227</v>
      </c>
      <c r="E158" s="37" t="s">
        <v>448</v>
      </c>
      <c r="F158" s="58">
        <f t="shared" si="21"/>
        <v>202765</v>
      </c>
      <c r="G158" s="58">
        <v>202765</v>
      </c>
      <c r="H158" s="58">
        <v>152000</v>
      </c>
      <c r="I158" s="58">
        <v>4320</v>
      </c>
      <c r="J158" s="58"/>
      <c r="K158" s="58">
        <f t="shared" si="22"/>
        <v>0</v>
      </c>
      <c r="L158" s="58"/>
      <c r="M158" s="58"/>
      <c r="N158" s="58"/>
      <c r="O158" s="58"/>
      <c r="P158" s="58"/>
      <c r="Q158" s="61">
        <f t="shared" si="23"/>
        <v>202765</v>
      </c>
    </row>
    <row r="159" spans="1:17" s="10" customFormat="1" ht="45" x14ac:dyDescent="0.2">
      <c r="A159" s="26" t="s">
        <v>453</v>
      </c>
      <c r="B159" s="26" t="s">
        <v>452</v>
      </c>
      <c r="C159" s="26" t="s">
        <v>195</v>
      </c>
      <c r="D159" s="26" t="s">
        <v>227</v>
      </c>
      <c r="E159" s="36" t="s">
        <v>451</v>
      </c>
      <c r="F159" s="56">
        <f t="shared" si="21"/>
        <v>7222496</v>
      </c>
      <c r="G159" s="56">
        <v>7222496</v>
      </c>
      <c r="H159" s="56">
        <v>4360410</v>
      </c>
      <c r="I159" s="56">
        <v>586700</v>
      </c>
      <c r="J159" s="56"/>
      <c r="K159" s="56">
        <f t="shared" si="22"/>
        <v>1209350</v>
      </c>
      <c r="L159" s="56">
        <v>1119350</v>
      </c>
      <c r="M159" s="56"/>
      <c r="N159" s="56">
        <v>775050</v>
      </c>
      <c r="O159" s="56">
        <v>90000</v>
      </c>
      <c r="P159" s="56">
        <v>90000</v>
      </c>
      <c r="Q159" s="57">
        <f t="shared" si="23"/>
        <v>8431846</v>
      </c>
    </row>
    <row r="160" spans="1:17" s="10" customFormat="1" ht="21.75" customHeight="1" x14ac:dyDescent="0.2">
      <c r="A160" s="26" t="s">
        <v>454</v>
      </c>
      <c r="B160" s="26" t="s">
        <v>306</v>
      </c>
      <c r="C160" s="26" t="s">
        <v>148</v>
      </c>
      <c r="D160" s="26" t="s">
        <v>227</v>
      </c>
      <c r="E160" s="36" t="s">
        <v>149</v>
      </c>
      <c r="F160" s="56">
        <f t="shared" si="21"/>
        <v>716319</v>
      </c>
      <c r="G160" s="56">
        <v>716319</v>
      </c>
      <c r="H160" s="56">
        <v>403712</v>
      </c>
      <c r="I160" s="56">
        <v>15410</v>
      </c>
      <c r="J160" s="56"/>
      <c r="K160" s="56">
        <f t="shared" si="22"/>
        <v>0</v>
      </c>
      <c r="L160" s="56"/>
      <c r="M160" s="56"/>
      <c r="N160" s="56"/>
      <c r="O160" s="56"/>
      <c r="P160" s="56"/>
      <c r="Q160" s="57">
        <f t="shared" si="23"/>
        <v>716319</v>
      </c>
    </row>
    <row r="161" spans="1:17" s="10" customFormat="1" ht="30.75" customHeight="1" x14ac:dyDescent="0.2">
      <c r="A161" s="26" t="s">
        <v>421</v>
      </c>
      <c r="B161" s="26" t="s">
        <v>420</v>
      </c>
      <c r="C161" s="26" t="s">
        <v>187</v>
      </c>
      <c r="D161" s="26" t="s">
        <v>227</v>
      </c>
      <c r="E161" s="36" t="s">
        <v>188</v>
      </c>
      <c r="F161" s="56">
        <f t="shared" si="21"/>
        <v>19160400</v>
      </c>
      <c r="G161" s="56">
        <v>19160400</v>
      </c>
      <c r="H161" s="56"/>
      <c r="I161" s="56"/>
      <c r="J161" s="56"/>
      <c r="K161" s="56">
        <f t="shared" si="22"/>
        <v>0</v>
      </c>
      <c r="L161" s="56"/>
      <c r="M161" s="56"/>
      <c r="N161" s="56"/>
      <c r="O161" s="56"/>
      <c r="P161" s="56"/>
      <c r="Q161" s="57">
        <f t="shared" si="23"/>
        <v>19160400</v>
      </c>
    </row>
    <row r="162" spans="1:17" s="10" customFormat="1" ht="15" x14ac:dyDescent="0.2">
      <c r="A162" s="26" t="s">
        <v>441</v>
      </c>
      <c r="B162" s="26" t="s">
        <v>440</v>
      </c>
      <c r="C162" s="26" t="s">
        <v>206</v>
      </c>
      <c r="D162" s="26" t="s">
        <v>233</v>
      </c>
      <c r="E162" s="36" t="s">
        <v>143</v>
      </c>
      <c r="F162" s="56">
        <f t="shared" si="21"/>
        <v>1044280</v>
      </c>
      <c r="G162" s="56">
        <v>1044280</v>
      </c>
      <c r="H162" s="56">
        <v>762327</v>
      </c>
      <c r="I162" s="56">
        <v>39815</v>
      </c>
      <c r="J162" s="56"/>
      <c r="K162" s="56">
        <f t="shared" si="22"/>
        <v>0</v>
      </c>
      <c r="L162" s="56"/>
      <c r="M162" s="56"/>
      <c r="N162" s="56"/>
      <c r="O162" s="56"/>
      <c r="P162" s="56"/>
      <c r="Q162" s="57">
        <f t="shared" si="23"/>
        <v>1044280</v>
      </c>
    </row>
    <row r="163" spans="1:17" s="10" customFormat="1" ht="30" x14ac:dyDescent="0.2">
      <c r="A163" s="26" t="s">
        <v>462</v>
      </c>
      <c r="B163" s="26" t="s">
        <v>461</v>
      </c>
      <c r="C163" s="26" t="s">
        <v>137</v>
      </c>
      <c r="D163" s="26" t="s">
        <v>138</v>
      </c>
      <c r="E163" s="36" t="s">
        <v>340</v>
      </c>
      <c r="F163" s="56">
        <f>G163+J163</f>
        <v>0</v>
      </c>
      <c r="G163" s="56"/>
      <c r="H163" s="56"/>
      <c r="I163" s="56"/>
      <c r="J163" s="56"/>
      <c r="K163" s="56">
        <f>L163+O163</f>
        <v>347311</v>
      </c>
      <c r="L163" s="56"/>
      <c r="M163" s="56"/>
      <c r="N163" s="56"/>
      <c r="O163" s="56">
        <v>347311</v>
      </c>
      <c r="P163" s="56">
        <v>347311</v>
      </c>
      <c r="Q163" s="57">
        <f>F163+K163</f>
        <v>347311</v>
      </c>
    </row>
    <row r="164" spans="1:17" s="19" customFormat="1" ht="46.5" customHeight="1" x14ac:dyDescent="0.2">
      <c r="A164" s="33" t="s">
        <v>466</v>
      </c>
      <c r="B164" s="43"/>
      <c r="C164" s="43">
        <v>19</v>
      </c>
      <c r="D164" s="43"/>
      <c r="E164" s="44" t="s">
        <v>690</v>
      </c>
      <c r="F164" s="59">
        <f>F165</f>
        <v>29756500</v>
      </c>
      <c r="G164" s="59">
        <f t="shared" ref="G164:Q164" si="30">G165</f>
        <v>29756500</v>
      </c>
      <c r="H164" s="59">
        <f t="shared" si="30"/>
        <v>9799300</v>
      </c>
      <c r="I164" s="59">
        <f t="shared" si="30"/>
        <v>1657700</v>
      </c>
      <c r="J164" s="59">
        <f t="shared" si="30"/>
        <v>0</v>
      </c>
      <c r="K164" s="59">
        <f t="shared" si="30"/>
        <v>4104000</v>
      </c>
      <c r="L164" s="59">
        <f t="shared" si="30"/>
        <v>984000</v>
      </c>
      <c r="M164" s="59">
        <f t="shared" si="30"/>
        <v>66420</v>
      </c>
      <c r="N164" s="59">
        <f t="shared" si="30"/>
        <v>350296</v>
      </c>
      <c r="O164" s="59">
        <f t="shared" si="30"/>
        <v>3120000</v>
      </c>
      <c r="P164" s="59">
        <f t="shared" si="30"/>
        <v>3120000</v>
      </c>
      <c r="Q164" s="59">
        <f t="shared" si="30"/>
        <v>33860500</v>
      </c>
    </row>
    <row r="165" spans="1:17" s="19" customFormat="1" ht="47.25" customHeight="1" x14ac:dyDescent="0.2">
      <c r="A165" s="45" t="s">
        <v>467</v>
      </c>
      <c r="B165" s="43"/>
      <c r="C165" s="45">
        <v>19</v>
      </c>
      <c r="D165" s="45"/>
      <c r="E165" s="46" t="s">
        <v>690</v>
      </c>
      <c r="F165" s="60">
        <f>G165+J165</f>
        <v>29756500</v>
      </c>
      <c r="G165" s="60">
        <f>G170+G176+G182+G186+G179+G189+G184</f>
        <v>29756500</v>
      </c>
      <c r="H165" s="60">
        <f t="shared" ref="H165:P165" si="31">H170+H176+H182+H186+H179+H189+H184</f>
        <v>9799300</v>
      </c>
      <c r="I165" s="60">
        <f t="shared" si="31"/>
        <v>1657700</v>
      </c>
      <c r="J165" s="60">
        <f t="shared" si="31"/>
        <v>0</v>
      </c>
      <c r="K165" s="60">
        <f>L165+O165</f>
        <v>4104000</v>
      </c>
      <c r="L165" s="60">
        <f t="shared" si="31"/>
        <v>984000</v>
      </c>
      <c r="M165" s="60">
        <f t="shared" si="31"/>
        <v>66420</v>
      </c>
      <c r="N165" s="60">
        <f t="shared" si="31"/>
        <v>350296</v>
      </c>
      <c r="O165" s="60">
        <f t="shared" si="31"/>
        <v>3120000</v>
      </c>
      <c r="P165" s="60">
        <f t="shared" si="31"/>
        <v>3120000</v>
      </c>
      <c r="Q165" s="60">
        <f>F165+K165</f>
        <v>33860500</v>
      </c>
    </row>
    <row r="166" spans="1:17" s="30" customFormat="1" ht="30" hidden="1" x14ac:dyDescent="0.2">
      <c r="A166" s="26"/>
      <c r="B166" s="26"/>
      <c r="C166" s="26" t="s">
        <v>153</v>
      </c>
      <c r="D166" s="26" t="s">
        <v>229</v>
      </c>
      <c r="E166" s="36" t="s">
        <v>154</v>
      </c>
      <c r="F166" s="56">
        <f>G166+J166</f>
        <v>0</v>
      </c>
      <c r="G166" s="56"/>
      <c r="H166" s="56"/>
      <c r="I166" s="56"/>
      <c r="J166" s="56"/>
      <c r="K166" s="56">
        <f t="shared" ref="K166:K192" si="32">L166+O166</f>
        <v>0</v>
      </c>
      <c r="L166" s="56"/>
      <c r="M166" s="56"/>
      <c r="N166" s="56"/>
      <c r="O166" s="56"/>
      <c r="P166" s="56"/>
      <c r="Q166" s="57">
        <f t="shared" ref="Q166:Q192" si="33">F166+K166</f>
        <v>0</v>
      </c>
    </row>
    <row r="167" spans="1:17" s="10" customFormat="1" ht="60" hidden="1" x14ac:dyDescent="0.2">
      <c r="A167" s="26"/>
      <c r="B167" s="26"/>
      <c r="C167" s="26" t="s">
        <v>198</v>
      </c>
      <c r="D167" s="26" t="s">
        <v>233</v>
      </c>
      <c r="E167" s="36" t="s">
        <v>245</v>
      </c>
      <c r="F167" s="56">
        <f>G167+J167</f>
        <v>0</v>
      </c>
      <c r="G167" s="56"/>
      <c r="H167" s="56"/>
      <c r="I167" s="56"/>
      <c r="J167" s="56"/>
      <c r="K167" s="56">
        <f t="shared" si="32"/>
        <v>0</v>
      </c>
      <c r="L167" s="56"/>
      <c r="M167" s="56"/>
      <c r="N167" s="56"/>
      <c r="O167" s="56"/>
      <c r="P167" s="56"/>
      <c r="Q167" s="57">
        <f t="shared" si="33"/>
        <v>0</v>
      </c>
    </row>
    <row r="168" spans="1:17" s="10" customFormat="1" ht="30" hidden="1" x14ac:dyDescent="0.2">
      <c r="A168" s="26"/>
      <c r="B168" s="26"/>
      <c r="C168" s="26" t="s">
        <v>199</v>
      </c>
      <c r="D168" s="26" t="s">
        <v>233</v>
      </c>
      <c r="E168" s="36" t="s">
        <v>200</v>
      </c>
      <c r="F168" s="56">
        <f>G168+J168</f>
        <v>0</v>
      </c>
      <c r="G168" s="56"/>
      <c r="H168" s="56"/>
      <c r="I168" s="56"/>
      <c r="J168" s="56"/>
      <c r="K168" s="56">
        <f t="shared" si="32"/>
        <v>0</v>
      </c>
      <c r="L168" s="56"/>
      <c r="M168" s="56"/>
      <c r="N168" s="56"/>
      <c r="O168" s="56"/>
      <c r="P168" s="56"/>
      <c r="Q168" s="57">
        <f t="shared" si="33"/>
        <v>0</v>
      </c>
    </row>
    <row r="169" spans="1:17" s="10" customFormat="1" ht="45" hidden="1" x14ac:dyDescent="0.2">
      <c r="A169" s="26"/>
      <c r="B169" s="26"/>
      <c r="C169" s="26" t="s">
        <v>201</v>
      </c>
      <c r="D169" s="26" t="s">
        <v>233</v>
      </c>
      <c r="E169" s="36" t="s">
        <v>202</v>
      </c>
      <c r="F169" s="56">
        <f>G169+J169</f>
        <v>0</v>
      </c>
      <c r="G169" s="56"/>
      <c r="H169" s="56"/>
      <c r="I169" s="56"/>
      <c r="J169" s="56"/>
      <c r="K169" s="56">
        <f t="shared" si="32"/>
        <v>0</v>
      </c>
      <c r="L169" s="56"/>
      <c r="M169" s="56"/>
      <c r="N169" s="56"/>
      <c r="O169" s="56"/>
      <c r="P169" s="56"/>
      <c r="Q169" s="57">
        <f t="shared" si="33"/>
        <v>0</v>
      </c>
    </row>
    <row r="170" spans="1:17" s="10" customFormat="1" ht="28.5" customHeight="1" x14ac:dyDescent="0.2">
      <c r="A170" s="38" t="s">
        <v>465</v>
      </c>
      <c r="B170" s="38" t="s">
        <v>463</v>
      </c>
      <c r="C170" s="38"/>
      <c r="D170" s="38"/>
      <c r="E170" s="39" t="s">
        <v>715</v>
      </c>
      <c r="F170" s="57">
        <f>F171</f>
        <v>459400</v>
      </c>
      <c r="G170" s="57">
        <f t="shared" ref="G170:Q170" si="34">G171</f>
        <v>459400</v>
      </c>
      <c r="H170" s="57">
        <f t="shared" si="34"/>
        <v>0</v>
      </c>
      <c r="I170" s="57">
        <f t="shared" si="34"/>
        <v>0</v>
      </c>
      <c r="J170" s="57">
        <f t="shared" si="34"/>
        <v>0</v>
      </c>
      <c r="K170" s="57">
        <f t="shared" si="34"/>
        <v>0</v>
      </c>
      <c r="L170" s="57">
        <f t="shared" si="34"/>
        <v>0</v>
      </c>
      <c r="M170" s="57">
        <f t="shared" si="34"/>
        <v>0</v>
      </c>
      <c r="N170" s="57">
        <f t="shared" si="34"/>
        <v>0</v>
      </c>
      <c r="O170" s="57">
        <f t="shared" si="34"/>
        <v>0</v>
      </c>
      <c r="P170" s="57">
        <f t="shared" si="34"/>
        <v>0</v>
      </c>
      <c r="Q170" s="57">
        <f t="shared" si="34"/>
        <v>459400</v>
      </c>
    </row>
    <row r="171" spans="1:17" s="35" customFormat="1" ht="57.75" customHeight="1" x14ac:dyDescent="0.2">
      <c r="A171" s="40" t="s">
        <v>716</v>
      </c>
      <c r="B171" s="40" t="s">
        <v>717</v>
      </c>
      <c r="C171" s="40" t="s">
        <v>203</v>
      </c>
      <c r="D171" s="40" t="s">
        <v>233</v>
      </c>
      <c r="E171" s="37" t="s">
        <v>745</v>
      </c>
      <c r="F171" s="62">
        <f>G171+J171</f>
        <v>459400</v>
      </c>
      <c r="G171" s="62">
        <v>459400</v>
      </c>
      <c r="H171" s="62"/>
      <c r="I171" s="62"/>
      <c r="J171" s="62"/>
      <c r="K171" s="62">
        <f t="shared" si="32"/>
        <v>0</v>
      </c>
      <c r="L171" s="62"/>
      <c r="M171" s="62"/>
      <c r="N171" s="62"/>
      <c r="O171" s="62"/>
      <c r="P171" s="62"/>
      <c r="Q171" s="63">
        <f t="shared" si="33"/>
        <v>459400</v>
      </c>
    </row>
    <row r="172" spans="1:17" s="10" customFormat="1" ht="60" hidden="1" x14ac:dyDescent="0.2">
      <c r="A172" s="26"/>
      <c r="B172" s="26"/>
      <c r="C172" s="26" t="s">
        <v>204</v>
      </c>
      <c r="D172" s="26" t="s">
        <v>233</v>
      </c>
      <c r="E172" s="36" t="s">
        <v>205</v>
      </c>
      <c r="F172" s="56">
        <f>G172+J172</f>
        <v>0</v>
      </c>
      <c r="G172" s="56"/>
      <c r="H172" s="56"/>
      <c r="I172" s="56"/>
      <c r="J172" s="56"/>
      <c r="K172" s="56">
        <f t="shared" si="32"/>
        <v>0</v>
      </c>
      <c r="L172" s="56"/>
      <c r="M172" s="56"/>
      <c r="N172" s="56"/>
      <c r="O172" s="56"/>
      <c r="P172" s="56"/>
      <c r="Q172" s="57">
        <f t="shared" si="33"/>
        <v>0</v>
      </c>
    </row>
    <row r="173" spans="1:17" s="10" customFormat="1" ht="15" hidden="1" x14ac:dyDescent="0.2">
      <c r="A173" s="26"/>
      <c r="B173" s="26"/>
      <c r="C173" s="26" t="s">
        <v>206</v>
      </c>
      <c r="D173" s="26" t="s">
        <v>233</v>
      </c>
      <c r="E173" s="36" t="s">
        <v>143</v>
      </c>
      <c r="F173" s="56">
        <f>G173+J173</f>
        <v>0</v>
      </c>
      <c r="G173" s="56"/>
      <c r="H173" s="56"/>
      <c r="I173" s="56"/>
      <c r="J173" s="56"/>
      <c r="K173" s="56">
        <f t="shared" si="32"/>
        <v>0</v>
      </c>
      <c r="L173" s="56"/>
      <c r="M173" s="56"/>
      <c r="N173" s="56"/>
      <c r="O173" s="56"/>
      <c r="P173" s="56"/>
      <c r="Q173" s="57">
        <f t="shared" si="33"/>
        <v>0</v>
      </c>
    </row>
    <row r="174" spans="1:17" s="10" customFormat="1" ht="30" hidden="1" x14ac:dyDescent="0.2">
      <c r="A174" s="26"/>
      <c r="B174" s="26"/>
      <c r="C174" s="26" t="s">
        <v>207</v>
      </c>
      <c r="D174" s="26" t="s">
        <v>233</v>
      </c>
      <c r="E174" s="36" t="s">
        <v>208</v>
      </c>
      <c r="F174" s="56">
        <f>G174+J174</f>
        <v>0</v>
      </c>
      <c r="G174" s="56"/>
      <c r="H174" s="56"/>
      <c r="I174" s="56"/>
      <c r="J174" s="56"/>
      <c r="K174" s="56">
        <f t="shared" si="32"/>
        <v>0</v>
      </c>
      <c r="L174" s="56"/>
      <c r="M174" s="56"/>
      <c r="N174" s="56"/>
      <c r="O174" s="56"/>
      <c r="P174" s="56"/>
      <c r="Q174" s="57">
        <f t="shared" si="33"/>
        <v>0</v>
      </c>
    </row>
    <row r="175" spans="1:17" s="10" customFormat="1" ht="75.75" hidden="1" customHeight="1" x14ac:dyDescent="0.2">
      <c r="A175" s="26"/>
      <c r="B175" s="26"/>
      <c r="C175" s="26" t="s">
        <v>164</v>
      </c>
      <c r="D175" s="26" t="s">
        <v>233</v>
      </c>
      <c r="E175" s="36" t="s">
        <v>165</v>
      </c>
      <c r="F175" s="56">
        <f>G175+J175</f>
        <v>0</v>
      </c>
      <c r="G175" s="56"/>
      <c r="H175" s="56"/>
      <c r="I175" s="56"/>
      <c r="J175" s="56"/>
      <c r="K175" s="56">
        <f t="shared" si="32"/>
        <v>0</v>
      </c>
      <c r="L175" s="56"/>
      <c r="M175" s="56"/>
      <c r="N175" s="56"/>
      <c r="O175" s="56"/>
      <c r="P175" s="56"/>
      <c r="Q175" s="57">
        <f t="shared" si="33"/>
        <v>0</v>
      </c>
    </row>
    <row r="176" spans="1:17" s="10" customFormat="1" ht="33" customHeight="1" x14ac:dyDescent="0.2">
      <c r="A176" s="38" t="s">
        <v>641</v>
      </c>
      <c r="B176" s="38" t="s">
        <v>629</v>
      </c>
      <c r="C176" s="38"/>
      <c r="D176" s="38"/>
      <c r="E176" s="39" t="s">
        <v>628</v>
      </c>
      <c r="F176" s="57">
        <f>F177+F178</f>
        <v>7613000</v>
      </c>
      <c r="G176" s="57">
        <f t="shared" ref="G176:Q176" si="35">G177+G178</f>
        <v>7613000</v>
      </c>
      <c r="H176" s="57">
        <f t="shared" si="35"/>
        <v>0</v>
      </c>
      <c r="I176" s="57">
        <f t="shared" si="35"/>
        <v>0</v>
      </c>
      <c r="J176" s="57">
        <f t="shared" si="35"/>
        <v>0</v>
      </c>
      <c r="K176" s="57">
        <f t="shared" si="35"/>
        <v>0</v>
      </c>
      <c r="L176" s="57">
        <f t="shared" si="35"/>
        <v>0</v>
      </c>
      <c r="M176" s="57">
        <f t="shared" si="35"/>
        <v>0</v>
      </c>
      <c r="N176" s="57">
        <f t="shared" si="35"/>
        <v>0</v>
      </c>
      <c r="O176" s="57">
        <f t="shared" si="35"/>
        <v>0</v>
      </c>
      <c r="P176" s="57">
        <f t="shared" si="35"/>
        <v>0</v>
      </c>
      <c r="Q176" s="57">
        <f t="shared" si="35"/>
        <v>7613000</v>
      </c>
    </row>
    <row r="177" spans="1:17" s="35" customFormat="1" ht="45" x14ac:dyDescent="0.2">
      <c r="A177" s="40" t="s">
        <v>464</v>
      </c>
      <c r="B177" s="40" t="s">
        <v>336</v>
      </c>
      <c r="C177" s="40">
        <v>130102</v>
      </c>
      <c r="D177" s="40" t="s">
        <v>234</v>
      </c>
      <c r="E177" s="37" t="s">
        <v>335</v>
      </c>
      <c r="F177" s="58">
        <f>G177+J177</f>
        <v>6308100</v>
      </c>
      <c r="G177" s="58">
        <v>6308100</v>
      </c>
      <c r="H177" s="58"/>
      <c r="I177" s="58"/>
      <c r="J177" s="58"/>
      <c r="K177" s="58">
        <f t="shared" si="32"/>
        <v>0</v>
      </c>
      <c r="L177" s="58"/>
      <c r="M177" s="58"/>
      <c r="N177" s="58"/>
      <c r="O177" s="58"/>
      <c r="P177" s="58"/>
      <c r="Q177" s="61">
        <f t="shared" si="33"/>
        <v>6308100</v>
      </c>
    </row>
    <row r="178" spans="1:17" s="35" customFormat="1" ht="45" x14ac:dyDescent="0.2">
      <c r="A178" s="40" t="s">
        <v>471</v>
      </c>
      <c r="B178" s="40" t="s">
        <v>337</v>
      </c>
      <c r="C178" s="40">
        <v>130106</v>
      </c>
      <c r="D178" s="40" t="s">
        <v>234</v>
      </c>
      <c r="E178" s="37" t="s">
        <v>166</v>
      </c>
      <c r="F178" s="58">
        <f>G178+J178</f>
        <v>1304900</v>
      </c>
      <c r="G178" s="58">
        <v>1304900</v>
      </c>
      <c r="H178" s="58"/>
      <c r="I178" s="58"/>
      <c r="J178" s="58"/>
      <c r="K178" s="58">
        <f t="shared" si="32"/>
        <v>0</v>
      </c>
      <c r="L178" s="58"/>
      <c r="M178" s="58"/>
      <c r="N178" s="58"/>
      <c r="O178" s="58"/>
      <c r="P178" s="58"/>
      <c r="Q178" s="61">
        <f t="shared" si="33"/>
        <v>1304900</v>
      </c>
    </row>
    <row r="179" spans="1:17" s="35" customFormat="1" ht="41.25" customHeight="1" x14ac:dyDescent="0.2">
      <c r="A179" s="38" t="s">
        <v>642</v>
      </c>
      <c r="B179" s="38" t="s">
        <v>632</v>
      </c>
      <c r="C179" s="38"/>
      <c r="D179" s="38"/>
      <c r="E179" s="39" t="s">
        <v>630</v>
      </c>
      <c r="F179" s="57">
        <f>F180+F181</f>
        <v>2148200</v>
      </c>
      <c r="G179" s="57">
        <f t="shared" ref="G179:Q179" si="36">G180+G181</f>
        <v>2148200</v>
      </c>
      <c r="H179" s="57">
        <f t="shared" si="36"/>
        <v>1213400</v>
      </c>
      <c r="I179" s="57">
        <f t="shared" si="36"/>
        <v>0</v>
      </c>
      <c r="J179" s="57">
        <f t="shared" si="36"/>
        <v>0</v>
      </c>
      <c r="K179" s="57">
        <f t="shared" si="36"/>
        <v>0</v>
      </c>
      <c r="L179" s="57">
        <f t="shared" si="36"/>
        <v>0</v>
      </c>
      <c r="M179" s="57">
        <f t="shared" si="36"/>
        <v>0</v>
      </c>
      <c r="N179" s="57">
        <f t="shared" si="36"/>
        <v>0</v>
      </c>
      <c r="O179" s="57">
        <f t="shared" si="36"/>
        <v>0</v>
      </c>
      <c r="P179" s="57">
        <f t="shared" si="36"/>
        <v>0</v>
      </c>
      <c r="Q179" s="57">
        <f t="shared" si="36"/>
        <v>2148200</v>
      </c>
    </row>
    <row r="180" spans="1:17" s="35" customFormat="1" ht="33.75" customHeight="1" x14ac:dyDescent="0.2">
      <c r="A180" s="40" t="s">
        <v>473</v>
      </c>
      <c r="B180" s="40" t="s">
        <v>472</v>
      </c>
      <c r="C180" s="40">
        <v>130104</v>
      </c>
      <c r="D180" s="40" t="s">
        <v>234</v>
      </c>
      <c r="E180" s="37" t="s">
        <v>468</v>
      </c>
      <c r="F180" s="58">
        <f>G180+J180</f>
        <v>1682700</v>
      </c>
      <c r="G180" s="58">
        <v>1682700</v>
      </c>
      <c r="H180" s="58">
        <v>1213400</v>
      </c>
      <c r="I180" s="58"/>
      <c r="J180" s="58"/>
      <c r="K180" s="58">
        <f>L180+O180</f>
        <v>0</v>
      </c>
      <c r="L180" s="58"/>
      <c r="M180" s="58"/>
      <c r="N180" s="58"/>
      <c r="O180" s="58"/>
      <c r="P180" s="58"/>
      <c r="Q180" s="61">
        <f>F180+K180</f>
        <v>1682700</v>
      </c>
    </row>
    <row r="181" spans="1:17" s="35" customFormat="1" ht="45" x14ac:dyDescent="0.2">
      <c r="A181" s="40" t="s">
        <v>727</v>
      </c>
      <c r="B181" s="40" t="s">
        <v>339</v>
      </c>
      <c r="C181" s="40">
        <v>130105</v>
      </c>
      <c r="D181" s="40" t="s">
        <v>234</v>
      </c>
      <c r="E181" s="37" t="s">
        <v>209</v>
      </c>
      <c r="F181" s="58">
        <f>G181+J181</f>
        <v>465500</v>
      </c>
      <c r="G181" s="58">
        <v>465500</v>
      </c>
      <c r="H181" s="58"/>
      <c r="I181" s="58"/>
      <c r="J181" s="58"/>
      <c r="K181" s="58">
        <f>L181+O181</f>
        <v>0</v>
      </c>
      <c r="L181" s="58"/>
      <c r="M181" s="58"/>
      <c r="N181" s="58"/>
      <c r="O181" s="58"/>
      <c r="P181" s="58"/>
      <c r="Q181" s="61">
        <f>F181+K181</f>
        <v>465500</v>
      </c>
    </row>
    <row r="182" spans="1:17" s="35" customFormat="1" ht="28.5" x14ac:dyDescent="0.2">
      <c r="A182" s="38" t="s">
        <v>643</v>
      </c>
      <c r="B182" s="38" t="s">
        <v>633</v>
      </c>
      <c r="C182" s="38"/>
      <c r="D182" s="38"/>
      <c r="E182" s="39" t="s">
        <v>709</v>
      </c>
      <c r="F182" s="57">
        <f>F183</f>
        <v>12609900</v>
      </c>
      <c r="G182" s="57">
        <f t="shared" ref="G182:Q182" si="37">G183</f>
        <v>12609900</v>
      </c>
      <c r="H182" s="57">
        <f t="shared" si="37"/>
        <v>6975100</v>
      </c>
      <c r="I182" s="57">
        <f t="shared" si="37"/>
        <v>392300</v>
      </c>
      <c r="J182" s="57">
        <f t="shared" si="37"/>
        <v>0</v>
      </c>
      <c r="K182" s="57">
        <f t="shared" si="37"/>
        <v>3310000</v>
      </c>
      <c r="L182" s="57">
        <f>L183</f>
        <v>750000</v>
      </c>
      <c r="M182" s="57">
        <f t="shared" si="37"/>
        <v>0</v>
      </c>
      <c r="N182" s="57">
        <f t="shared" si="37"/>
        <v>262940</v>
      </c>
      <c r="O182" s="57">
        <f>O183</f>
        <v>2560000</v>
      </c>
      <c r="P182" s="57">
        <f t="shared" si="37"/>
        <v>2560000</v>
      </c>
      <c r="Q182" s="57">
        <f t="shared" si="37"/>
        <v>15919900</v>
      </c>
    </row>
    <row r="183" spans="1:17" s="35" customFormat="1" ht="60" x14ac:dyDescent="0.2">
      <c r="A183" s="40" t="s">
        <v>478</v>
      </c>
      <c r="B183" s="40" t="s">
        <v>477</v>
      </c>
      <c r="C183" s="40">
        <v>130114</v>
      </c>
      <c r="D183" s="40" t="s">
        <v>234</v>
      </c>
      <c r="E183" s="37" t="s">
        <v>210</v>
      </c>
      <c r="F183" s="58">
        <f>G183+J183</f>
        <v>12609900</v>
      </c>
      <c r="G183" s="58">
        <v>12609900</v>
      </c>
      <c r="H183" s="58">
        <v>6975100</v>
      </c>
      <c r="I183" s="58">
        <v>392300</v>
      </c>
      <c r="J183" s="58"/>
      <c r="K183" s="58">
        <f t="shared" si="32"/>
        <v>3310000</v>
      </c>
      <c r="L183" s="58">
        <v>750000</v>
      </c>
      <c r="M183" s="58"/>
      <c r="N183" s="58">
        <v>262940</v>
      </c>
      <c r="O183" s="58">
        <v>2560000</v>
      </c>
      <c r="P183" s="58">
        <v>2560000</v>
      </c>
      <c r="Q183" s="61">
        <f t="shared" si="33"/>
        <v>15919900</v>
      </c>
    </row>
    <row r="184" spans="1:17" s="35" customFormat="1" ht="28.5" x14ac:dyDescent="0.2">
      <c r="A184" s="38" t="s">
        <v>644</v>
      </c>
      <c r="B184" s="38" t="s">
        <v>631</v>
      </c>
      <c r="C184" s="38"/>
      <c r="D184" s="38"/>
      <c r="E184" s="39" t="s">
        <v>714</v>
      </c>
      <c r="F184" s="57">
        <f>F185</f>
        <v>946800</v>
      </c>
      <c r="G184" s="57">
        <f t="shared" ref="G184:Q184" si="38">G185</f>
        <v>946800</v>
      </c>
      <c r="H184" s="57">
        <f t="shared" si="38"/>
        <v>0</v>
      </c>
      <c r="I184" s="57">
        <f t="shared" si="38"/>
        <v>0</v>
      </c>
      <c r="J184" s="57">
        <f t="shared" si="38"/>
        <v>0</v>
      </c>
      <c r="K184" s="57">
        <f t="shared" si="38"/>
        <v>0</v>
      </c>
      <c r="L184" s="57">
        <f t="shared" si="38"/>
        <v>0</v>
      </c>
      <c r="M184" s="57">
        <f t="shared" si="38"/>
        <v>0</v>
      </c>
      <c r="N184" s="57">
        <f t="shared" si="38"/>
        <v>0</v>
      </c>
      <c r="O184" s="57">
        <f t="shared" si="38"/>
        <v>0</v>
      </c>
      <c r="P184" s="57">
        <f t="shared" si="38"/>
        <v>0</v>
      </c>
      <c r="Q184" s="57">
        <f t="shared" si="38"/>
        <v>946800</v>
      </c>
    </row>
    <row r="185" spans="1:17" s="35" customFormat="1" ht="60.75" customHeight="1" x14ac:dyDescent="0.2">
      <c r="A185" s="40" t="s">
        <v>470</v>
      </c>
      <c r="B185" s="40" t="s">
        <v>469</v>
      </c>
      <c r="C185" s="40" t="s">
        <v>123</v>
      </c>
      <c r="D185" s="40" t="s">
        <v>234</v>
      </c>
      <c r="E185" s="37" t="s">
        <v>124</v>
      </c>
      <c r="F185" s="58">
        <f>G185+J185</f>
        <v>946800</v>
      </c>
      <c r="G185" s="58">
        <v>946800</v>
      </c>
      <c r="H185" s="58"/>
      <c r="I185" s="58"/>
      <c r="J185" s="58"/>
      <c r="K185" s="58">
        <f t="shared" si="32"/>
        <v>0</v>
      </c>
      <c r="L185" s="58"/>
      <c r="M185" s="58"/>
      <c r="N185" s="58"/>
      <c r="O185" s="58"/>
      <c r="P185" s="58"/>
      <c r="Q185" s="61">
        <f t="shared" si="33"/>
        <v>946800</v>
      </c>
    </row>
    <row r="186" spans="1:17" s="35" customFormat="1" ht="28.5" x14ac:dyDescent="0.2">
      <c r="A186" s="38" t="s">
        <v>718</v>
      </c>
      <c r="B186" s="38" t="s">
        <v>719</v>
      </c>
      <c r="C186" s="38"/>
      <c r="D186" s="38"/>
      <c r="E186" s="39" t="s">
        <v>720</v>
      </c>
      <c r="F186" s="57">
        <f>F187+F188</f>
        <v>1635200</v>
      </c>
      <c r="G186" s="57">
        <f t="shared" ref="G186:Q186" si="39">G187+G188</f>
        <v>1635200</v>
      </c>
      <c r="H186" s="57">
        <f t="shared" si="39"/>
        <v>0</v>
      </c>
      <c r="I186" s="57">
        <f t="shared" si="39"/>
        <v>0</v>
      </c>
      <c r="J186" s="57">
        <f t="shared" si="39"/>
        <v>0</v>
      </c>
      <c r="K186" s="57">
        <f t="shared" si="39"/>
        <v>0</v>
      </c>
      <c r="L186" s="57">
        <f t="shared" si="39"/>
        <v>0</v>
      </c>
      <c r="M186" s="57">
        <f t="shared" si="39"/>
        <v>0</v>
      </c>
      <c r="N186" s="57">
        <f t="shared" si="39"/>
        <v>0</v>
      </c>
      <c r="O186" s="57">
        <f t="shared" si="39"/>
        <v>0</v>
      </c>
      <c r="P186" s="57">
        <f t="shared" si="39"/>
        <v>0</v>
      </c>
      <c r="Q186" s="57">
        <f t="shared" si="39"/>
        <v>1635200</v>
      </c>
    </row>
    <row r="187" spans="1:17" s="35" customFormat="1" ht="94.5" customHeight="1" x14ac:dyDescent="0.2">
      <c r="A187" s="40" t="s">
        <v>722</v>
      </c>
      <c r="B187" s="40" t="s">
        <v>721</v>
      </c>
      <c r="C187" s="40">
        <v>130201</v>
      </c>
      <c r="D187" s="40" t="s">
        <v>234</v>
      </c>
      <c r="E187" s="37" t="s">
        <v>723</v>
      </c>
      <c r="F187" s="58">
        <f>G187+J187</f>
        <v>234300</v>
      </c>
      <c r="G187" s="58">
        <v>234300</v>
      </c>
      <c r="H187" s="58"/>
      <c r="I187" s="58"/>
      <c r="J187" s="58"/>
      <c r="K187" s="58">
        <f t="shared" si="32"/>
        <v>0</v>
      </c>
      <c r="L187" s="58"/>
      <c r="M187" s="58"/>
      <c r="N187" s="58"/>
      <c r="O187" s="58"/>
      <c r="P187" s="58"/>
      <c r="Q187" s="61">
        <f t="shared" si="33"/>
        <v>234300</v>
      </c>
    </row>
    <row r="188" spans="1:17" s="35" customFormat="1" ht="75" x14ac:dyDescent="0.2">
      <c r="A188" s="40" t="s">
        <v>724</v>
      </c>
      <c r="B188" s="40" t="s">
        <v>725</v>
      </c>
      <c r="C188" s="40">
        <v>130204</v>
      </c>
      <c r="D188" s="40" t="s">
        <v>234</v>
      </c>
      <c r="E188" s="37" t="s">
        <v>726</v>
      </c>
      <c r="F188" s="58">
        <f>G188+J188</f>
        <v>1400900</v>
      </c>
      <c r="G188" s="58">
        <v>1400900</v>
      </c>
      <c r="H188" s="58"/>
      <c r="I188" s="58"/>
      <c r="J188" s="58"/>
      <c r="K188" s="58">
        <f t="shared" si="32"/>
        <v>0</v>
      </c>
      <c r="L188" s="58"/>
      <c r="M188" s="58"/>
      <c r="N188" s="58"/>
      <c r="O188" s="58"/>
      <c r="P188" s="58"/>
      <c r="Q188" s="61">
        <f t="shared" si="33"/>
        <v>1400900</v>
      </c>
    </row>
    <row r="189" spans="1:17" s="35" customFormat="1" ht="27" customHeight="1" x14ac:dyDescent="0.2">
      <c r="A189" s="38" t="s">
        <v>475</v>
      </c>
      <c r="B189" s="38" t="s">
        <v>474</v>
      </c>
      <c r="C189" s="38"/>
      <c r="D189" s="38"/>
      <c r="E189" s="39" t="s">
        <v>728</v>
      </c>
      <c r="F189" s="57">
        <f>F190+F191</f>
        <v>4344000</v>
      </c>
      <c r="G189" s="57">
        <f t="shared" ref="G189:Q189" si="40">G190+G191</f>
        <v>4344000</v>
      </c>
      <c r="H189" s="57">
        <f t="shared" si="40"/>
        <v>1610800</v>
      </c>
      <c r="I189" s="57">
        <f t="shared" si="40"/>
        <v>1265400</v>
      </c>
      <c r="J189" s="57">
        <f t="shared" si="40"/>
        <v>0</v>
      </c>
      <c r="K189" s="57">
        <f t="shared" si="40"/>
        <v>794000</v>
      </c>
      <c r="L189" s="57">
        <f t="shared" si="40"/>
        <v>234000</v>
      </c>
      <c r="M189" s="57">
        <f t="shared" si="40"/>
        <v>66420</v>
      </c>
      <c r="N189" s="57">
        <f t="shared" si="40"/>
        <v>87356</v>
      </c>
      <c r="O189" s="57">
        <f t="shared" si="40"/>
        <v>560000</v>
      </c>
      <c r="P189" s="57">
        <f t="shared" si="40"/>
        <v>560000</v>
      </c>
      <c r="Q189" s="57">
        <f t="shared" si="40"/>
        <v>5138000</v>
      </c>
    </row>
    <row r="190" spans="1:17" s="35" customFormat="1" ht="77.25" customHeight="1" x14ac:dyDescent="0.2">
      <c r="A190" s="40" t="s">
        <v>729</v>
      </c>
      <c r="B190" s="40" t="s">
        <v>730</v>
      </c>
      <c r="C190" s="40">
        <v>130115</v>
      </c>
      <c r="D190" s="40" t="s">
        <v>234</v>
      </c>
      <c r="E190" s="37" t="s">
        <v>746</v>
      </c>
      <c r="F190" s="62">
        <f>G190+J190</f>
        <v>4127800</v>
      </c>
      <c r="G190" s="62">
        <v>4127800</v>
      </c>
      <c r="H190" s="62">
        <v>1610800</v>
      </c>
      <c r="I190" s="62">
        <v>1265400</v>
      </c>
      <c r="J190" s="62"/>
      <c r="K190" s="62">
        <f t="shared" si="32"/>
        <v>794000</v>
      </c>
      <c r="L190" s="62">
        <v>234000</v>
      </c>
      <c r="M190" s="62">
        <v>66420</v>
      </c>
      <c r="N190" s="62">
        <v>87356</v>
      </c>
      <c r="O190" s="62">
        <v>560000</v>
      </c>
      <c r="P190" s="62">
        <v>560000</v>
      </c>
      <c r="Q190" s="63">
        <f t="shared" si="33"/>
        <v>4921800</v>
      </c>
    </row>
    <row r="191" spans="1:17" s="35" customFormat="1" ht="60" x14ac:dyDescent="0.2">
      <c r="A191" s="40" t="s">
        <v>731</v>
      </c>
      <c r="B191" s="40" t="s">
        <v>732</v>
      </c>
      <c r="C191" s="40">
        <v>130112</v>
      </c>
      <c r="D191" s="40" t="s">
        <v>234</v>
      </c>
      <c r="E191" s="37" t="s">
        <v>733</v>
      </c>
      <c r="F191" s="62">
        <f>G191+J191</f>
        <v>216200</v>
      </c>
      <c r="G191" s="62">
        <v>216200</v>
      </c>
      <c r="H191" s="62"/>
      <c r="I191" s="62"/>
      <c r="J191" s="62"/>
      <c r="K191" s="62">
        <f t="shared" si="32"/>
        <v>0</v>
      </c>
      <c r="L191" s="62"/>
      <c r="M191" s="62"/>
      <c r="N191" s="62"/>
      <c r="O191" s="62"/>
      <c r="P191" s="62"/>
      <c r="Q191" s="63">
        <f t="shared" si="33"/>
        <v>216200</v>
      </c>
    </row>
    <row r="192" spans="1:17" s="10" customFormat="1" ht="78.75" hidden="1" customHeight="1" x14ac:dyDescent="0.2">
      <c r="A192" s="26"/>
      <c r="B192" s="26"/>
      <c r="C192" s="26" t="s">
        <v>73</v>
      </c>
      <c r="D192" s="26" t="s">
        <v>234</v>
      </c>
      <c r="E192" s="36" t="s">
        <v>74</v>
      </c>
      <c r="F192" s="56">
        <f>G192+J192</f>
        <v>0</v>
      </c>
      <c r="G192" s="56"/>
      <c r="H192" s="56"/>
      <c r="I192" s="56"/>
      <c r="J192" s="56"/>
      <c r="K192" s="56">
        <f t="shared" si="32"/>
        <v>0</v>
      </c>
      <c r="L192" s="56"/>
      <c r="M192" s="56"/>
      <c r="N192" s="56"/>
      <c r="O192" s="56"/>
      <c r="P192" s="56"/>
      <c r="Q192" s="57">
        <f t="shared" si="33"/>
        <v>0</v>
      </c>
    </row>
    <row r="193" spans="1:17" s="10" customFormat="1" ht="105" hidden="1" x14ac:dyDescent="0.2">
      <c r="A193" s="42"/>
      <c r="B193" s="42"/>
      <c r="C193" s="42">
        <v>250391</v>
      </c>
      <c r="D193" s="26" t="s">
        <v>67</v>
      </c>
      <c r="E193" s="36" t="s">
        <v>249</v>
      </c>
      <c r="F193" s="56">
        <f t="shared" ref="F193:F212" si="41">G193+J193</f>
        <v>0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>
        <f t="shared" ref="Q193:Q212" si="42">F193+K193</f>
        <v>0</v>
      </c>
    </row>
    <row r="194" spans="1:17" s="19" customFormat="1" ht="42.75" x14ac:dyDescent="0.2">
      <c r="A194" s="33" t="s">
        <v>479</v>
      </c>
      <c r="B194" s="43"/>
      <c r="C194" s="43">
        <v>20</v>
      </c>
      <c r="D194" s="43"/>
      <c r="E194" s="44" t="s">
        <v>691</v>
      </c>
      <c r="F194" s="59">
        <f>F195</f>
        <v>1493500</v>
      </c>
      <c r="G194" s="59">
        <f t="shared" ref="G194:Q194" si="43">G195</f>
        <v>1493500</v>
      </c>
      <c r="H194" s="59">
        <f t="shared" si="43"/>
        <v>0</v>
      </c>
      <c r="I194" s="59">
        <f t="shared" si="43"/>
        <v>0</v>
      </c>
      <c r="J194" s="59">
        <f t="shared" si="43"/>
        <v>0</v>
      </c>
      <c r="K194" s="59">
        <f t="shared" si="43"/>
        <v>0</v>
      </c>
      <c r="L194" s="59">
        <f t="shared" si="43"/>
        <v>0</v>
      </c>
      <c r="M194" s="59">
        <f t="shared" si="43"/>
        <v>0</v>
      </c>
      <c r="N194" s="59">
        <f t="shared" si="43"/>
        <v>0</v>
      </c>
      <c r="O194" s="59">
        <f t="shared" si="43"/>
        <v>0</v>
      </c>
      <c r="P194" s="59">
        <f t="shared" si="43"/>
        <v>0</v>
      </c>
      <c r="Q194" s="59">
        <f t="shared" si="43"/>
        <v>1493500</v>
      </c>
    </row>
    <row r="195" spans="1:17" s="19" customFormat="1" ht="45" customHeight="1" x14ac:dyDescent="0.2">
      <c r="A195" s="45" t="s">
        <v>480</v>
      </c>
      <c r="B195" s="43"/>
      <c r="C195" s="45">
        <v>20</v>
      </c>
      <c r="D195" s="45"/>
      <c r="E195" s="46" t="s">
        <v>691</v>
      </c>
      <c r="F195" s="60">
        <f>G195+J195</f>
        <v>1493500</v>
      </c>
      <c r="G195" s="60">
        <f>G196+G198</f>
        <v>1493500</v>
      </c>
      <c r="H195" s="60">
        <f>H196+H198</f>
        <v>0</v>
      </c>
      <c r="I195" s="60">
        <f>I196+I198</f>
        <v>0</v>
      </c>
      <c r="J195" s="60">
        <f>J196+J198</f>
        <v>0</v>
      </c>
      <c r="K195" s="60">
        <f>L195+O195</f>
        <v>0</v>
      </c>
      <c r="L195" s="60">
        <f>L196+L198</f>
        <v>0</v>
      </c>
      <c r="M195" s="60">
        <f>M196+M198</f>
        <v>0</v>
      </c>
      <c r="N195" s="60">
        <f>N196+N198</f>
        <v>0</v>
      </c>
      <c r="O195" s="60">
        <f>O196+O198</f>
        <v>0</v>
      </c>
      <c r="P195" s="60">
        <f>P196+P198</f>
        <v>0</v>
      </c>
      <c r="Q195" s="60">
        <f>F195+K195</f>
        <v>1493500</v>
      </c>
    </row>
    <row r="196" spans="1:17" s="19" customFormat="1" ht="29.25" customHeight="1" x14ac:dyDescent="0.2">
      <c r="A196" s="38" t="s">
        <v>645</v>
      </c>
      <c r="B196" s="38" t="s">
        <v>615</v>
      </c>
      <c r="C196" s="38"/>
      <c r="D196" s="38"/>
      <c r="E196" s="39" t="s">
        <v>614</v>
      </c>
      <c r="F196" s="57">
        <f>F197</f>
        <v>1232900</v>
      </c>
      <c r="G196" s="57">
        <f>G197</f>
        <v>1232900</v>
      </c>
      <c r="H196" s="57">
        <f t="shared" ref="H196:Q196" si="44">H197</f>
        <v>0</v>
      </c>
      <c r="I196" s="57">
        <f t="shared" si="44"/>
        <v>0</v>
      </c>
      <c r="J196" s="57">
        <f t="shared" si="44"/>
        <v>0</v>
      </c>
      <c r="K196" s="57">
        <f t="shared" si="44"/>
        <v>0</v>
      </c>
      <c r="L196" s="57">
        <f t="shared" si="44"/>
        <v>0</v>
      </c>
      <c r="M196" s="57">
        <f t="shared" si="44"/>
        <v>0</v>
      </c>
      <c r="N196" s="57">
        <f t="shared" si="44"/>
        <v>0</v>
      </c>
      <c r="O196" s="57">
        <f t="shared" si="44"/>
        <v>0</v>
      </c>
      <c r="P196" s="57">
        <f t="shared" si="44"/>
        <v>0</v>
      </c>
      <c r="Q196" s="57">
        <f t="shared" si="44"/>
        <v>1232900</v>
      </c>
    </row>
    <row r="197" spans="1:17" s="35" customFormat="1" ht="44.25" customHeight="1" x14ac:dyDescent="0.2">
      <c r="A197" s="40" t="s">
        <v>483</v>
      </c>
      <c r="B197" s="40" t="s">
        <v>482</v>
      </c>
      <c r="C197" s="40" t="s">
        <v>211</v>
      </c>
      <c r="D197" s="40" t="s">
        <v>233</v>
      </c>
      <c r="E197" s="37" t="s">
        <v>481</v>
      </c>
      <c r="F197" s="58">
        <f>G197+J197</f>
        <v>1232900</v>
      </c>
      <c r="G197" s="58">
        <v>1232900</v>
      </c>
      <c r="H197" s="58"/>
      <c r="I197" s="58"/>
      <c r="J197" s="58"/>
      <c r="K197" s="58">
        <f t="shared" ref="K197:K212" si="45">L197+O197</f>
        <v>0</v>
      </c>
      <c r="L197" s="58"/>
      <c r="M197" s="58"/>
      <c r="N197" s="58"/>
      <c r="O197" s="58"/>
      <c r="P197" s="58"/>
      <c r="Q197" s="61">
        <f t="shared" si="42"/>
        <v>1232900</v>
      </c>
    </row>
    <row r="198" spans="1:17" s="10" customFormat="1" ht="15" x14ac:dyDescent="0.2">
      <c r="A198" s="26" t="s">
        <v>484</v>
      </c>
      <c r="B198" s="26" t="s">
        <v>440</v>
      </c>
      <c r="C198" s="26" t="s">
        <v>206</v>
      </c>
      <c r="D198" s="26" t="s">
        <v>233</v>
      </c>
      <c r="E198" s="36" t="s">
        <v>143</v>
      </c>
      <c r="F198" s="56">
        <f t="shared" si="41"/>
        <v>260600</v>
      </c>
      <c r="G198" s="56">
        <v>260600</v>
      </c>
      <c r="H198" s="56"/>
      <c r="I198" s="56"/>
      <c r="J198" s="56"/>
      <c r="K198" s="56">
        <f t="shared" si="45"/>
        <v>0</v>
      </c>
      <c r="L198" s="56"/>
      <c r="M198" s="56"/>
      <c r="N198" s="56"/>
      <c r="O198" s="56"/>
      <c r="P198" s="56"/>
      <c r="Q198" s="57">
        <f t="shared" si="42"/>
        <v>260600</v>
      </c>
    </row>
    <row r="199" spans="1:17" s="19" customFormat="1" ht="57" x14ac:dyDescent="0.2">
      <c r="A199" s="33" t="s">
        <v>485</v>
      </c>
      <c r="B199" s="43"/>
      <c r="C199" s="43">
        <v>24</v>
      </c>
      <c r="D199" s="43"/>
      <c r="E199" s="44" t="s">
        <v>693</v>
      </c>
      <c r="F199" s="59">
        <f>F200</f>
        <v>288992600</v>
      </c>
      <c r="G199" s="59">
        <f t="shared" ref="G199:Q199" si="46">G200</f>
        <v>288992600</v>
      </c>
      <c r="H199" s="59">
        <f t="shared" si="46"/>
        <v>36957134</v>
      </c>
      <c r="I199" s="59">
        <f t="shared" si="46"/>
        <v>3601400</v>
      </c>
      <c r="J199" s="59">
        <f t="shared" si="46"/>
        <v>0</v>
      </c>
      <c r="K199" s="59">
        <f t="shared" si="46"/>
        <v>20051697</v>
      </c>
      <c r="L199" s="59">
        <f t="shared" si="46"/>
        <v>4632297</v>
      </c>
      <c r="M199" s="59">
        <f t="shared" si="46"/>
        <v>814476</v>
      </c>
      <c r="N199" s="59">
        <f t="shared" si="46"/>
        <v>16412</v>
      </c>
      <c r="O199" s="59">
        <f t="shared" si="46"/>
        <v>15419400</v>
      </c>
      <c r="P199" s="59">
        <f t="shared" si="46"/>
        <v>15234400</v>
      </c>
      <c r="Q199" s="59">
        <f t="shared" si="46"/>
        <v>309044297</v>
      </c>
    </row>
    <row r="200" spans="1:17" s="19" customFormat="1" ht="60" x14ac:dyDescent="0.2">
      <c r="A200" s="45" t="s">
        <v>486</v>
      </c>
      <c r="B200" s="43"/>
      <c r="C200" s="45">
        <v>24</v>
      </c>
      <c r="D200" s="45"/>
      <c r="E200" s="46" t="s">
        <v>693</v>
      </c>
      <c r="F200" s="60">
        <f>G200+J200</f>
        <v>288992600</v>
      </c>
      <c r="G200" s="60">
        <f>G201+G202+G203+G204+G205+G206+G207+G208+G209+G210</f>
        <v>288992600</v>
      </c>
      <c r="H200" s="60">
        <f>H201+H202+H203+H204+H205+H206+H207+H208+H209+H210</f>
        <v>36957134</v>
      </c>
      <c r="I200" s="60">
        <f>I201+I202+I203+I204+I205+I206+I207+I208+I209+I210</f>
        <v>3601400</v>
      </c>
      <c r="J200" s="60">
        <f>J201+J202+J203+J204+J205+J206+J207+J208+J209+J210</f>
        <v>0</v>
      </c>
      <c r="K200" s="60">
        <f>L200+O200</f>
        <v>20051697</v>
      </c>
      <c r="L200" s="60">
        <f>L201+L202+L203+L204+L205+L206+L207+L208+L209+L210</f>
        <v>4632297</v>
      </c>
      <c r="M200" s="60">
        <f>M201+M202+M203+M204+M205+M206+M207+M208+M209+M210</f>
        <v>814476</v>
      </c>
      <c r="N200" s="60">
        <f>N201+N202+N203+N204+N205+N206+N207+N208+N209+N210</f>
        <v>16412</v>
      </c>
      <c r="O200" s="60">
        <f>O201+O202+O203+O204+O205+O206+O207+O208+O209+O210</f>
        <v>15419400</v>
      </c>
      <c r="P200" s="60">
        <f>P201+P202+P203+P204+P205+P206+P207+P208+P209+P210</f>
        <v>15234400</v>
      </c>
      <c r="Q200" s="60">
        <f>F200+K200</f>
        <v>309044297</v>
      </c>
    </row>
    <row r="201" spans="1:17" s="10" customFormat="1" ht="44.25" customHeight="1" x14ac:dyDescent="0.2">
      <c r="A201" s="26" t="s">
        <v>487</v>
      </c>
      <c r="B201" s="26" t="s">
        <v>321</v>
      </c>
      <c r="C201" s="26" t="s">
        <v>156</v>
      </c>
      <c r="D201" s="26" t="s">
        <v>231</v>
      </c>
      <c r="E201" s="36" t="s">
        <v>361</v>
      </c>
      <c r="F201" s="56">
        <f t="shared" si="41"/>
        <v>79073275</v>
      </c>
      <c r="G201" s="56">
        <v>79073275</v>
      </c>
      <c r="H201" s="56"/>
      <c r="I201" s="56"/>
      <c r="J201" s="56"/>
      <c r="K201" s="56">
        <f t="shared" si="45"/>
        <v>4704897</v>
      </c>
      <c r="L201" s="56">
        <v>2679897</v>
      </c>
      <c r="M201" s="56"/>
      <c r="N201" s="56"/>
      <c r="O201" s="56">
        <v>2025000</v>
      </c>
      <c r="P201" s="56">
        <v>2000000</v>
      </c>
      <c r="Q201" s="57">
        <f t="shared" si="42"/>
        <v>83778172</v>
      </c>
    </row>
    <row r="202" spans="1:17" s="10" customFormat="1" ht="45" customHeight="1" x14ac:dyDescent="0.2">
      <c r="A202" s="26" t="s">
        <v>488</v>
      </c>
      <c r="B202" s="26" t="s">
        <v>323</v>
      </c>
      <c r="C202" s="26" t="s">
        <v>157</v>
      </c>
      <c r="D202" s="26" t="s">
        <v>232</v>
      </c>
      <c r="E202" s="36" t="s">
        <v>322</v>
      </c>
      <c r="F202" s="56">
        <f t="shared" si="41"/>
        <v>46485825</v>
      </c>
      <c r="G202" s="56">
        <v>46485825</v>
      </c>
      <c r="H202" s="56"/>
      <c r="I202" s="56"/>
      <c r="J202" s="56"/>
      <c r="K202" s="56">
        <f t="shared" si="45"/>
        <v>150000</v>
      </c>
      <c r="L202" s="56">
        <v>150000</v>
      </c>
      <c r="M202" s="56"/>
      <c r="N202" s="56"/>
      <c r="O202" s="56"/>
      <c r="P202" s="56"/>
      <c r="Q202" s="57">
        <f t="shared" si="42"/>
        <v>46635825</v>
      </c>
    </row>
    <row r="203" spans="1:17" s="10" customFormat="1" ht="17.25" customHeight="1" x14ac:dyDescent="0.2">
      <c r="A203" s="26" t="s">
        <v>490</v>
      </c>
      <c r="B203" s="26" t="s">
        <v>489</v>
      </c>
      <c r="C203" s="26">
        <v>110102</v>
      </c>
      <c r="D203" s="26" t="s">
        <v>68</v>
      </c>
      <c r="E203" s="36" t="s">
        <v>212</v>
      </c>
      <c r="F203" s="56">
        <f t="shared" si="41"/>
        <v>79002700</v>
      </c>
      <c r="G203" s="56">
        <v>79002700</v>
      </c>
      <c r="H203" s="56"/>
      <c r="I203" s="56"/>
      <c r="J203" s="56"/>
      <c r="K203" s="56">
        <f t="shared" si="45"/>
        <v>4500000</v>
      </c>
      <c r="L203" s="56"/>
      <c r="M203" s="56"/>
      <c r="N203" s="56"/>
      <c r="O203" s="56">
        <v>4500000</v>
      </c>
      <c r="P203" s="56">
        <v>4500000</v>
      </c>
      <c r="Q203" s="57">
        <f t="shared" si="42"/>
        <v>83502700</v>
      </c>
    </row>
    <row r="204" spans="1:17" s="10" customFormat="1" ht="46.5" customHeight="1" x14ac:dyDescent="0.2">
      <c r="A204" s="26" t="s">
        <v>493</v>
      </c>
      <c r="B204" s="26" t="s">
        <v>492</v>
      </c>
      <c r="C204" s="26">
        <v>110103</v>
      </c>
      <c r="D204" s="26" t="s">
        <v>69</v>
      </c>
      <c r="E204" s="36" t="s">
        <v>491</v>
      </c>
      <c r="F204" s="56">
        <f t="shared" si="41"/>
        <v>24850400</v>
      </c>
      <c r="G204" s="56">
        <v>24850400</v>
      </c>
      <c r="H204" s="56"/>
      <c r="I204" s="56"/>
      <c r="J204" s="56"/>
      <c r="K204" s="56">
        <f t="shared" si="45"/>
        <v>0</v>
      </c>
      <c r="L204" s="56"/>
      <c r="M204" s="56"/>
      <c r="N204" s="56"/>
      <c r="O204" s="56"/>
      <c r="P204" s="56"/>
      <c r="Q204" s="57">
        <f t="shared" si="42"/>
        <v>24850400</v>
      </c>
    </row>
    <row r="205" spans="1:17" s="10" customFormat="1" ht="18" customHeight="1" x14ac:dyDescent="0.2">
      <c r="A205" s="26" t="s">
        <v>494</v>
      </c>
      <c r="B205" s="26" t="s">
        <v>412</v>
      </c>
      <c r="C205" s="26">
        <v>110201</v>
      </c>
      <c r="D205" s="26" t="s">
        <v>62</v>
      </c>
      <c r="E205" s="36" t="s">
        <v>184</v>
      </c>
      <c r="F205" s="56">
        <f t="shared" si="41"/>
        <v>30544086</v>
      </c>
      <c r="G205" s="56">
        <v>30544086</v>
      </c>
      <c r="H205" s="56">
        <v>22378809</v>
      </c>
      <c r="I205" s="56">
        <v>1317500</v>
      </c>
      <c r="J205" s="56"/>
      <c r="K205" s="56">
        <f t="shared" si="45"/>
        <v>1122500</v>
      </c>
      <c r="L205" s="56">
        <v>128100</v>
      </c>
      <c r="M205" s="56">
        <v>35705</v>
      </c>
      <c r="N205" s="56">
        <v>10912</v>
      </c>
      <c r="O205" s="56">
        <v>994400</v>
      </c>
      <c r="P205" s="56">
        <v>964400</v>
      </c>
      <c r="Q205" s="57">
        <f t="shared" si="42"/>
        <v>31666586</v>
      </c>
    </row>
    <row r="206" spans="1:17" s="10" customFormat="1" ht="18" customHeight="1" x14ac:dyDescent="0.2">
      <c r="A206" s="26" t="s">
        <v>496</v>
      </c>
      <c r="B206" s="26" t="s">
        <v>495</v>
      </c>
      <c r="C206" s="26">
        <v>110202</v>
      </c>
      <c r="D206" s="26" t="s">
        <v>62</v>
      </c>
      <c r="E206" s="36" t="s">
        <v>213</v>
      </c>
      <c r="F206" s="56">
        <f t="shared" si="41"/>
        <v>26555356</v>
      </c>
      <c r="G206" s="56">
        <v>26555356</v>
      </c>
      <c r="H206" s="56">
        <v>13185481</v>
      </c>
      <c r="I206" s="56">
        <v>2260500</v>
      </c>
      <c r="J206" s="56"/>
      <c r="K206" s="56">
        <f t="shared" si="45"/>
        <v>6774300</v>
      </c>
      <c r="L206" s="56">
        <v>1674300</v>
      </c>
      <c r="M206" s="56">
        <v>778771</v>
      </c>
      <c r="N206" s="56">
        <v>5500</v>
      </c>
      <c r="O206" s="56">
        <v>5100000</v>
      </c>
      <c r="P206" s="56">
        <v>4970000</v>
      </c>
      <c r="Q206" s="57">
        <f t="shared" si="42"/>
        <v>33329656</v>
      </c>
    </row>
    <row r="207" spans="1:17" s="10" customFormat="1" ht="30" x14ac:dyDescent="0.2">
      <c r="A207" s="26" t="s">
        <v>499</v>
      </c>
      <c r="B207" s="26" t="s">
        <v>498</v>
      </c>
      <c r="C207" s="26">
        <v>110204</v>
      </c>
      <c r="D207" s="26" t="s">
        <v>70</v>
      </c>
      <c r="E207" s="36" t="s">
        <v>497</v>
      </c>
      <c r="F207" s="56">
        <f t="shared" si="41"/>
        <v>1283985</v>
      </c>
      <c r="G207" s="56">
        <v>1283985</v>
      </c>
      <c r="H207" s="56">
        <v>945244</v>
      </c>
      <c r="I207" s="56">
        <v>14900</v>
      </c>
      <c r="J207" s="56"/>
      <c r="K207" s="56">
        <f t="shared" si="45"/>
        <v>0</v>
      </c>
      <c r="L207" s="56"/>
      <c r="M207" s="56"/>
      <c r="N207" s="56"/>
      <c r="O207" s="56"/>
      <c r="P207" s="56"/>
      <c r="Q207" s="57">
        <f t="shared" si="42"/>
        <v>1283985</v>
      </c>
    </row>
    <row r="208" spans="1:17" s="10" customFormat="1" ht="30.75" customHeight="1" x14ac:dyDescent="0.2">
      <c r="A208" s="26" t="s">
        <v>502</v>
      </c>
      <c r="B208" s="26" t="s">
        <v>501</v>
      </c>
      <c r="C208" s="26">
        <v>110502</v>
      </c>
      <c r="D208" s="26" t="s">
        <v>71</v>
      </c>
      <c r="E208" s="36" t="s">
        <v>500</v>
      </c>
      <c r="F208" s="56">
        <f t="shared" si="41"/>
        <v>687473</v>
      </c>
      <c r="G208" s="56">
        <v>687473</v>
      </c>
      <c r="H208" s="56">
        <v>447600</v>
      </c>
      <c r="I208" s="56">
        <v>8500</v>
      </c>
      <c r="J208" s="56"/>
      <c r="K208" s="56">
        <f t="shared" si="45"/>
        <v>0</v>
      </c>
      <c r="L208" s="56"/>
      <c r="M208" s="56"/>
      <c r="N208" s="56"/>
      <c r="O208" s="56"/>
      <c r="P208" s="56"/>
      <c r="Q208" s="57">
        <f t="shared" si="42"/>
        <v>687473</v>
      </c>
    </row>
    <row r="209" spans="1:17" s="10" customFormat="1" ht="30" x14ac:dyDescent="0.2">
      <c r="A209" s="26" t="s">
        <v>506</v>
      </c>
      <c r="B209" s="26" t="s">
        <v>461</v>
      </c>
      <c r="C209" s="26">
        <v>150101</v>
      </c>
      <c r="D209" s="26" t="s">
        <v>138</v>
      </c>
      <c r="E209" s="36" t="s">
        <v>340</v>
      </c>
      <c r="F209" s="56">
        <f>G209+J209</f>
        <v>0</v>
      </c>
      <c r="G209" s="56"/>
      <c r="H209" s="56"/>
      <c r="I209" s="56"/>
      <c r="J209" s="56"/>
      <c r="K209" s="56">
        <f>L209+O209</f>
        <v>2800000</v>
      </c>
      <c r="L209" s="56"/>
      <c r="M209" s="56"/>
      <c r="N209" s="56"/>
      <c r="O209" s="56">
        <v>2800000</v>
      </c>
      <c r="P209" s="56">
        <v>2800000</v>
      </c>
      <c r="Q209" s="57">
        <f>F209+K209</f>
        <v>2800000</v>
      </c>
    </row>
    <row r="210" spans="1:17" s="10" customFormat="1" ht="29.25" customHeight="1" x14ac:dyDescent="0.2">
      <c r="A210" s="38" t="s">
        <v>646</v>
      </c>
      <c r="B210" s="38" t="s">
        <v>625</v>
      </c>
      <c r="C210" s="38"/>
      <c r="D210" s="38"/>
      <c r="E210" s="39" t="s">
        <v>624</v>
      </c>
      <c r="F210" s="57">
        <f>F211</f>
        <v>509500</v>
      </c>
      <c r="G210" s="57">
        <f t="shared" ref="G210:Q210" si="47">G211</f>
        <v>509500</v>
      </c>
      <c r="H210" s="57">
        <f t="shared" si="47"/>
        <v>0</v>
      </c>
      <c r="I210" s="57">
        <f t="shared" si="47"/>
        <v>0</v>
      </c>
      <c r="J210" s="57">
        <f t="shared" si="47"/>
        <v>0</v>
      </c>
      <c r="K210" s="57">
        <f t="shared" si="47"/>
        <v>0</v>
      </c>
      <c r="L210" s="57">
        <f t="shared" si="47"/>
        <v>0</v>
      </c>
      <c r="M210" s="57">
        <f t="shared" si="47"/>
        <v>0</v>
      </c>
      <c r="N210" s="57">
        <f t="shared" si="47"/>
        <v>0</v>
      </c>
      <c r="O210" s="57">
        <f t="shared" si="47"/>
        <v>0</v>
      </c>
      <c r="P210" s="57">
        <f t="shared" si="47"/>
        <v>0</v>
      </c>
      <c r="Q210" s="57">
        <f t="shared" si="47"/>
        <v>509500</v>
      </c>
    </row>
    <row r="211" spans="1:17" s="35" customFormat="1" ht="18.75" customHeight="1" x14ac:dyDescent="0.2">
      <c r="A211" s="40" t="s">
        <v>505</v>
      </c>
      <c r="B211" s="40" t="s">
        <v>504</v>
      </c>
      <c r="C211" s="40">
        <v>120300</v>
      </c>
      <c r="D211" s="40" t="s">
        <v>225</v>
      </c>
      <c r="E211" s="37" t="s">
        <v>503</v>
      </c>
      <c r="F211" s="62">
        <f t="shared" si="41"/>
        <v>509500</v>
      </c>
      <c r="G211" s="62">
        <v>509500</v>
      </c>
      <c r="H211" s="62"/>
      <c r="I211" s="62"/>
      <c r="J211" s="62"/>
      <c r="K211" s="62">
        <f t="shared" si="45"/>
        <v>0</v>
      </c>
      <c r="L211" s="62"/>
      <c r="M211" s="62"/>
      <c r="N211" s="62"/>
      <c r="O211" s="62"/>
      <c r="P211" s="62"/>
      <c r="Q211" s="63">
        <f t="shared" si="42"/>
        <v>509500</v>
      </c>
    </row>
    <row r="212" spans="1:17" s="10" customFormat="1" ht="18.75" hidden="1" customHeight="1" x14ac:dyDescent="0.2">
      <c r="A212" s="26"/>
      <c r="B212" s="26"/>
      <c r="C212" s="26">
        <v>250380</v>
      </c>
      <c r="D212" s="26" t="s">
        <v>67</v>
      </c>
      <c r="E212" s="36" t="s">
        <v>141</v>
      </c>
      <c r="F212" s="56">
        <f t="shared" si="41"/>
        <v>0</v>
      </c>
      <c r="G212" s="56">
        <f>G214+G215</f>
        <v>0</v>
      </c>
      <c r="H212" s="56">
        <f t="shared" ref="H212:P212" si="48">H214+H215</f>
        <v>0</v>
      </c>
      <c r="I212" s="56">
        <f t="shared" si="48"/>
        <v>0</v>
      </c>
      <c r="J212" s="56">
        <f t="shared" si="48"/>
        <v>0</v>
      </c>
      <c r="K212" s="56">
        <f t="shared" si="45"/>
        <v>0</v>
      </c>
      <c r="L212" s="56">
        <f t="shared" si="48"/>
        <v>0</v>
      </c>
      <c r="M212" s="56">
        <f t="shared" si="48"/>
        <v>0</v>
      </c>
      <c r="N212" s="56">
        <f t="shared" si="48"/>
        <v>0</v>
      </c>
      <c r="O212" s="56">
        <f t="shared" si="48"/>
        <v>0</v>
      </c>
      <c r="P212" s="56">
        <f t="shared" si="48"/>
        <v>0</v>
      </c>
      <c r="Q212" s="57">
        <f t="shared" si="42"/>
        <v>0</v>
      </c>
    </row>
    <row r="213" spans="1:17" s="10" customFormat="1" ht="19.5" hidden="1" customHeight="1" x14ac:dyDescent="0.2">
      <c r="A213" s="26"/>
      <c r="B213" s="26"/>
      <c r="C213" s="26"/>
      <c r="D213" s="26"/>
      <c r="E213" s="36" t="s">
        <v>142</v>
      </c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7"/>
    </row>
    <row r="214" spans="1:17" s="10" customFormat="1" ht="45" hidden="1" customHeight="1" x14ac:dyDescent="0.2">
      <c r="A214" s="26"/>
      <c r="B214" s="26"/>
      <c r="C214" s="26"/>
      <c r="D214" s="26"/>
      <c r="E214" s="36" t="s">
        <v>214</v>
      </c>
      <c r="F214" s="56">
        <f t="shared" ref="F214:F245" si="49">G214+J214</f>
        <v>0</v>
      </c>
      <c r="G214" s="56"/>
      <c r="H214" s="56"/>
      <c r="I214" s="56"/>
      <c r="J214" s="56"/>
      <c r="K214" s="56">
        <f t="shared" ref="K214:K245" si="50">L214+O214</f>
        <v>0</v>
      </c>
      <c r="L214" s="56"/>
      <c r="M214" s="56"/>
      <c r="N214" s="56"/>
      <c r="O214" s="56"/>
      <c r="P214" s="56"/>
      <c r="Q214" s="57">
        <f>F214+K214</f>
        <v>0</v>
      </c>
    </row>
    <row r="215" spans="1:17" s="10" customFormat="1" ht="75" hidden="1" customHeight="1" x14ac:dyDescent="0.2">
      <c r="A215" s="26"/>
      <c r="B215" s="26"/>
      <c r="C215" s="26"/>
      <c r="D215" s="26"/>
      <c r="E215" s="36" t="s">
        <v>215</v>
      </c>
      <c r="F215" s="56">
        <f t="shared" si="49"/>
        <v>0</v>
      </c>
      <c r="G215" s="56"/>
      <c r="H215" s="56"/>
      <c r="I215" s="56"/>
      <c r="J215" s="56"/>
      <c r="K215" s="56">
        <f t="shared" si="50"/>
        <v>0</v>
      </c>
      <c r="L215" s="56"/>
      <c r="M215" s="56"/>
      <c r="N215" s="56"/>
      <c r="O215" s="56"/>
      <c r="P215" s="56"/>
      <c r="Q215" s="57">
        <f>F215+K215</f>
        <v>0</v>
      </c>
    </row>
    <row r="216" spans="1:17" s="19" customFormat="1" ht="62.25" customHeight="1" x14ac:dyDescent="0.2">
      <c r="A216" s="33" t="s">
        <v>507</v>
      </c>
      <c r="B216" s="43"/>
      <c r="C216" s="43">
        <v>30</v>
      </c>
      <c r="D216" s="43"/>
      <c r="E216" s="44" t="s">
        <v>694</v>
      </c>
      <c r="F216" s="59">
        <f>F217</f>
        <v>5532000</v>
      </c>
      <c r="G216" s="59">
        <f t="shared" ref="G216:Q216" si="51">G217</f>
        <v>5532000</v>
      </c>
      <c r="H216" s="59">
        <f t="shared" si="51"/>
        <v>0</v>
      </c>
      <c r="I216" s="59">
        <f t="shared" si="51"/>
        <v>0</v>
      </c>
      <c r="J216" s="59">
        <f t="shared" si="51"/>
        <v>0</v>
      </c>
      <c r="K216" s="59">
        <f t="shared" si="51"/>
        <v>0</v>
      </c>
      <c r="L216" s="59">
        <f t="shared" si="51"/>
        <v>0</v>
      </c>
      <c r="M216" s="59">
        <f t="shared" si="51"/>
        <v>0</v>
      </c>
      <c r="N216" s="59">
        <f t="shared" si="51"/>
        <v>0</v>
      </c>
      <c r="O216" s="59">
        <f t="shared" si="51"/>
        <v>0</v>
      </c>
      <c r="P216" s="59">
        <f t="shared" si="51"/>
        <v>0</v>
      </c>
      <c r="Q216" s="59">
        <f t="shared" si="51"/>
        <v>5532000</v>
      </c>
    </row>
    <row r="217" spans="1:17" s="19" customFormat="1" ht="61.5" customHeight="1" x14ac:dyDescent="0.2">
      <c r="A217" s="45" t="s">
        <v>508</v>
      </c>
      <c r="B217" s="43"/>
      <c r="C217" s="45">
        <v>30</v>
      </c>
      <c r="D217" s="45"/>
      <c r="E217" s="46" t="s">
        <v>694</v>
      </c>
      <c r="F217" s="60">
        <f>G217+J217</f>
        <v>5532000</v>
      </c>
      <c r="G217" s="60">
        <f>G218+G219+G220+G221+G222</f>
        <v>5532000</v>
      </c>
      <c r="H217" s="60">
        <f>H218+H219+H220+H221+H222</f>
        <v>0</v>
      </c>
      <c r="I217" s="60">
        <f>I218+I219+I220+I221+I222</f>
        <v>0</v>
      </c>
      <c r="J217" s="60">
        <f>J218+J219+J220+J221+J222</f>
        <v>0</v>
      </c>
      <c r="K217" s="60">
        <f>L217+O217</f>
        <v>0</v>
      </c>
      <c r="L217" s="60">
        <f>L218+L219+L220+L221+L222</f>
        <v>0</v>
      </c>
      <c r="M217" s="60">
        <f>M218+M219+M220+M221+M222</f>
        <v>0</v>
      </c>
      <c r="N217" s="60">
        <f>N218+N219+N220+N221+N222</f>
        <v>0</v>
      </c>
      <c r="O217" s="60">
        <f>O218+O219+O220+O221+O222</f>
        <v>0</v>
      </c>
      <c r="P217" s="60">
        <f>P218+P219+P220+P221+P222</f>
        <v>0</v>
      </c>
      <c r="Q217" s="60">
        <f>K217+F217</f>
        <v>5532000</v>
      </c>
    </row>
    <row r="218" spans="1:17" s="10" customFormat="1" ht="15" x14ac:dyDescent="0.2">
      <c r="A218" s="26" t="s">
        <v>509</v>
      </c>
      <c r="B218" s="26" t="s">
        <v>332</v>
      </c>
      <c r="C218" s="26" t="s">
        <v>162</v>
      </c>
      <c r="D218" s="26" t="s">
        <v>224</v>
      </c>
      <c r="E218" s="36" t="s">
        <v>163</v>
      </c>
      <c r="F218" s="56">
        <f t="shared" si="49"/>
        <v>5532000</v>
      </c>
      <c r="G218" s="56">
        <v>5532000</v>
      </c>
      <c r="H218" s="56"/>
      <c r="I218" s="56"/>
      <c r="J218" s="56"/>
      <c r="K218" s="56">
        <f t="shared" si="50"/>
        <v>0</v>
      </c>
      <c r="L218" s="56"/>
      <c r="M218" s="56"/>
      <c r="N218" s="56"/>
      <c r="O218" s="56"/>
      <c r="P218" s="56"/>
      <c r="Q218" s="57">
        <f>F218+K218</f>
        <v>5532000</v>
      </c>
    </row>
    <row r="219" spans="1:17" s="10" customFormat="1" ht="30" hidden="1" customHeight="1" x14ac:dyDescent="0.2">
      <c r="A219" s="26"/>
      <c r="B219" s="26"/>
      <c r="C219" s="26">
        <v>110502</v>
      </c>
      <c r="D219" s="26" t="s">
        <v>71</v>
      </c>
      <c r="E219" s="36" t="s">
        <v>216</v>
      </c>
      <c r="F219" s="56">
        <f t="shared" si="49"/>
        <v>0</v>
      </c>
      <c r="G219" s="56"/>
      <c r="H219" s="56"/>
      <c r="I219" s="56"/>
      <c r="J219" s="56"/>
      <c r="K219" s="56">
        <f t="shared" si="50"/>
        <v>0</v>
      </c>
      <c r="L219" s="56"/>
      <c r="M219" s="56"/>
      <c r="N219" s="56"/>
      <c r="O219" s="56"/>
      <c r="P219" s="56"/>
      <c r="Q219" s="57">
        <f>F219+K219</f>
        <v>0</v>
      </c>
    </row>
    <row r="220" spans="1:17" s="10" customFormat="1" ht="15" hidden="1" customHeight="1" x14ac:dyDescent="0.2">
      <c r="A220" s="26"/>
      <c r="B220" s="26"/>
      <c r="C220" s="26">
        <v>120100</v>
      </c>
      <c r="D220" s="26" t="s">
        <v>225</v>
      </c>
      <c r="E220" s="36" t="s">
        <v>217</v>
      </c>
      <c r="F220" s="56">
        <f t="shared" si="49"/>
        <v>0</v>
      </c>
      <c r="G220" s="56"/>
      <c r="H220" s="56"/>
      <c r="I220" s="56"/>
      <c r="J220" s="56"/>
      <c r="K220" s="56">
        <f t="shared" si="50"/>
        <v>0</v>
      </c>
      <c r="L220" s="56"/>
      <c r="M220" s="56"/>
      <c r="N220" s="56"/>
      <c r="O220" s="56"/>
      <c r="P220" s="56"/>
      <c r="Q220" s="57">
        <f>F220+K220</f>
        <v>0</v>
      </c>
    </row>
    <row r="221" spans="1:17" s="10" customFormat="1" ht="30" hidden="1" customHeight="1" x14ac:dyDescent="0.2">
      <c r="A221" s="26"/>
      <c r="B221" s="26"/>
      <c r="C221" s="26">
        <v>120201</v>
      </c>
      <c r="D221" s="26" t="s">
        <v>225</v>
      </c>
      <c r="E221" s="36" t="s">
        <v>140</v>
      </c>
      <c r="F221" s="56">
        <f t="shared" si="49"/>
        <v>0</v>
      </c>
      <c r="G221" s="56"/>
      <c r="H221" s="56"/>
      <c r="I221" s="56"/>
      <c r="J221" s="56"/>
      <c r="K221" s="56">
        <f t="shared" si="50"/>
        <v>0</v>
      </c>
      <c r="L221" s="56"/>
      <c r="M221" s="56"/>
      <c r="N221" s="56"/>
      <c r="O221" s="56"/>
      <c r="P221" s="56"/>
      <c r="Q221" s="57">
        <f>F221+K221</f>
        <v>0</v>
      </c>
    </row>
    <row r="222" spans="1:17" s="10" customFormat="1" ht="15" hidden="1" customHeight="1" x14ac:dyDescent="0.2">
      <c r="A222" s="26"/>
      <c r="B222" s="26"/>
      <c r="C222" s="26">
        <v>120400</v>
      </c>
      <c r="D222" s="26" t="s">
        <v>225</v>
      </c>
      <c r="E222" s="36" t="s">
        <v>218</v>
      </c>
      <c r="F222" s="56">
        <f t="shared" si="49"/>
        <v>0</v>
      </c>
      <c r="G222" s="56"/>
      <c r="H222" s="56"/>
      <c r="I222" s="56"/>
      <c r="J222" s="56"/>
      <c r="K222" s="56">
        <f t="shared" si="50"/>
        <v>0</v>
      </c>
      <c r="L222" s="56"/>
      <c r="M222" s="56"/>
      <c r="N222" s="56"/>
      <c r="O222" s="56"/>
      <c r="P222" s="56"/>
      <c r="Q222" s="57">
        <f>F222+K222</f>
        <v>0</v>
      </c>
    </row>
    <row r="223" spans="1:17" s="19" customFormat="1" ht="60" customHeight="1" x14ac:dyDescent="0.2">
      <c r="A223" s="33" t="s">
        <v>510</v>
      </c>
      <c r="B223" s="43"/>
      <c r="C223" s="43" t="s">
        <v>86</v>
      </c>
      <c r="D223" s="43"/>
      <c r="E223" s="44" t="s">
        <v>695</v>
      </c>
      <c r="F223" s="59">
        <f>F224</f>
        <v>2251602</v>
      </c>
      <c r="G223" s="59">
        <f t="shared" ref="G223:Q223" si="52">G224</f>
        <v>2251602</v>
      </c>
      <c r="H223" s="59">
        <f t="shared" si="52"/>
        <v>0</v>
      </c>
      <c r="I223" s="59">
        <f t="shared" si="52"/>
        <v>0</v>
      </c>
      <c r="J223" s="59">
        <f t="shared" si="52"/>
        <v>0</v>
      </c>
      <c r="K223" s="59">
        <f t="shared" si="52"/>
        <v>1035806268</v>
      </c>
      <c r="L223" s="59">
        <f t="shared" si="52"/>
        <v>0</v>
      </c>
      <c r="M223" s="59">
        <f t="shared" si="52"/>
        <v>0</v>
      </c>
      <c r="N223" s="59">
        <f t="shared" si="52"/>
        <v>0</v>
      </c>
      <c r="O223" s="59">
        <f t="shared" si="52"/>
        <v>1035806268</v>
      </c>
      <c r="P223" s="59">
        <f t="shared" si="52"/>
        <v>733233654</v>
      </c>
      <c r="Q223" s="59">
        <f t="shared" si="52"/>
        <v>1038057870</v>
      </c>
    </row>
    <row r="224" spans="1:17" s="19" customFormat="1" ht="64.5" customHeight="1" x14ac:dyDescent="0.2">
      <c r="A224" s="45" t="s">
        <v>511</v>
      </c>
      <c r="B224" s="43"/>
      <c r="C224" s="45" t="s">
        <v>86</v>
      </c>
      <c r="D224" s="45"/>
      <c r="E224" s="46" t="s">
        <v>695</v>
      </c>
      <c r="F224" s="60">
        <f>G224+J224</f>
        <v>2251602</v>
      </c>
      <c r="G224" s="60">
        <f>G225+G228+G231+G232+G235+G237+G238+G241+G242+G245+G257+G258+G249+G252+G246+G250+G251</f>
        <v>2251602</v>
      </c>
      <c r="H224" s="60">
        <f>H225+H228+H231+H232+H235+H237+H238+H241+H242+H245+H257+H258+H249+H252+H246+H250+H251</f>
        <v>0</v>
      </c>
      <c r="I224" s="60">
        <f>I225+I228+I231+I232+I235+I237+I238+I241+I242+I245+I257+I258+I249+I252+I246+I250+I251</f>
        <v>0</v>
      </c>
      <c r="J224" s="60">
        <f>J225+J228+J231+J232+J235+J237+J238+J241+J242+J245+J257+J258+J249+J252+J246+J250+J251</f>
        <v>0</v>
      </c>
      <c r="K224" s="60">
        <f>L224+O224</f>
        <v>1035806268</v>
      </c>
      <c r="L224" s="60">
        <f>L225+L228+L231+L232+L235+L237+L238+L241+L242+L245+L257+L258+L249+L252+L246+L250+L251</f>
        <v>0</v>
      </c>
      <c r="M224" s="60">
        <f>M225+M228+M231+M232+M235+M237+M238+M241+M242+M245+M257+M258+M249+M252+M246+M250+M251</f>
        <v>0</v>
      </c>
      <c r="N224" s="60">
        <f>N225+N228+N231+N232+N235+N237+N238+N241+N242+N245+N257+N258+N249+N252+N246+N250+N251</f>
        <v>0</v>
      </c>
      <c r="O224" s="60">
        <f>O225+O228+O231+O232+O235+O237+O238+O241+O242+O245+O257+O258+O249+O252+O246+O250+O251</f>
        <v>1035806268</v>
      </c>
      <c r="P224" s="60">
        <f>P225+P228+P231+P232+P235+P237+P238+P241+P242+P245+P257+P258+P249+P252+P246+P250+P251</f>
        <v>733233654</v>
      </c>
      <c r="Q224" s="60">
        <f>F224+K224</f>
        <v>1038057870</v>
      </c>
    </row>
    <row r="225" spans="1:17" s="19" customFormat="1" ht="28.5" x14ac:dyDescent="0.2">
      <c r="A225" s="38" t="s">
        <v>24</v>
      </c>
      <c r="B225" s="38" t="s">
        <v>23</v>
      </c>
      <c r="C225" s="38"/>
      <c r="D225" s="38"/>
      <c r="E225" s="39" t="s">
        <v>22</v>
      </c>
      <c r="F225" s="57">
        <f>F226+F227</f>
        <v>0</v>
      </c>
      <c r="G225" s="57">
        <f t="shared" ref="G225:Q225" si="53">G226+G227</f>
        <v>0</v>
      </c>
      <c r="H225" s="57">
        <f t="shared" si="53"/>
        <v>0</v>
      </c>
      <c r="I225" s="57">
        <f t="shared" si="53"/>
        <v>0</v>
      </c>
      <c r="J225" s="57">
        <f t="shared" si="53"/>
        <v>0</v>
      </c>
      <c r="K225" s="57">
        <f t="shared" si="53"/>
        <v>1414596</v>
      </c>
      <c r="L225" s="57">
        <f t="shared" si="53"/>
        <v>0</v>
      </c>
      <c r="M225" s="57">
        <f t="shared" si="53"/>
        <v>0</v>
      </c>
      <c r="N225" s="57">
        <f t="shared" si="53"/>
        <v>0</v>
      </c>
      <c r="O225" s="57">
        <f t="shared" si="53"/>
        <v>1414596</v>
      </c>
      <c r="P225" s="57">
        <f t="shared" si="53"/>
        <v>1414596</v>
      </c>
      <c r="Q225" s="57">
        <f t="shared" si="53"/>
        <v>1414596</v>
      </c>
    </row>
    <row r="226" spans="1:17" s="10" customFormat="1" ht="28.5" customHeight="1" x14ac:dyDescent="0.2">
      <c r="A226" s="40" t="s">
        <v>514</v>
      </c>
      <c r="B226" s="40" t="s">
        <v>513</v>
      </c>
      <c r="C226" s="40" t="s">
        <v>87</v>
      </c>
      <c r="D226" s="40" t="s">
        <v>88</v>
      </c>
      <c r="E226" s="37" t="s">
        <v>512</v>
      </c>
      <c r="F226" s="58">
        <f>G226+J226</f>
        <v>0</v>
      </c>
      <c r="G226" s="58"/>
      <c r="H226" s="58"/>
      <c r="I226" s="58"/>
      <c r="J226" s="58"/>
      <c r="K226" s="58">
        <f t="shared" si="50"/>
        <v>1414596</v>
      </c>
      <c r="L226" s="58"/>
      <c r="M226" s="58"/>
      <c r="N226" s="58"/>
      <c r="O226" s="58">
        <v>1414596</v>
      </c>
      <c r="P226" s="58">
        <v>1414596</v>
      </c>
      <c r="Q226" s="61">
        <f t="shared" ref="Q226:Q245" si="54">F226+K226</f>
        <v>1414596</v>
      </c>
    </row>
    <row r="227" spans="1:17" s="10" customFormat="1" ht="60" hidden="1" x14ac:dyDescent="0.2">
      <c r="A227" s="40" t="s">
        <v>27</v>
      </c>
      <c r="B227" s="40" t="s">
        <v>26</v>
      </c>
      <c r="C227" s="40" t="s">
        <v>261</v>
      </c>
      <c r="D227" s="40" t="s">
        <v>88</v>
      </c>
      <c r="E227" s="37" t="s">
        <v>25</v>
      </c>
      <c r="F227" s="58">
        <f>G227+J227</f>
        <v>0</v>
      </c>
      <c r="G227" s="58"/>
      <c r="H227" s="58"/>
      <c r="I227" s="58"/>
      <c r="J227" s="58"/>
      <c r="K227" s="58">
        <f>L227+O227</f>
        <v>0</v>
      </c>
      <c r="L227" s="58"/>
      <c r="M227" s="58"/>
      <c r="N227" s="58"/>
      <c r="O227" s="58"/>
      <c r="P227" s="58"/>
      <c r="Q227" s="61">
        <f>F227+K227</f>
        <v>0</v>
      </c>
    </row>
    <row r="228" spans="1:17" s="10" customFormat="1" ht="28.5" x14ac:dyDescent="0.2">
      <c r="A228" s="38" t="s">
        <v>30</v>
      </c>
      <c r="B228" s="38" t="s">
        <v>29</v>
      </c>
      <c r="C228" s="38"/>
      <c r="D228" s="38"/>
      <c r="E228" s="39" t="s">
        <v>28</v>
      </c>
      <c r="F228" s="57">
        <f>F229+F230</f>
        <v>0</v>
      </c>
      <c r="G228" s="57">
        <f t="shared" ref="G228:Q228" si="55">G229+G230</f>
        <v>0</v>
      </c>
      <c r="H228" s="57">
        <f t="shared" si="55"/>
        <v>0</v>
      </c>
      <c r="I228" s="57">
        <f t="shared" si="55"/>
        <v>0</v>
      </c>
      <c r="J228" s="57">
        <f t="shared" si="55"/>
        <v>0</v>
      </c>
      <c r="K228" s="57">
        <f t="shared" si="55"/>
        <v>4000000</v>
      </c>
      <c r="L228" s="57">
        <f t="shared" si="55"/>
        <v>0</v>
      </c>
      <c r="M228" s="57">
        <f t="shared" si="55"/>
        <v>0</v>
      </c>
      <c r="N228" s="57">
        <f t="shared" si="55"/>
        <v>0</v>
      </c>
      <c r="O228" s="57">
        <f t="shared" si="55"/>
        <v>4000000</v>
      </c>
      <c r="P228" s="57">
        <f t="shared" si="55"/>
        <v>4000000</v>
      </c>
      <c r="Q228" s="57">
        <f t="shared" si="55"/>
        <v>4000000</v>
      </c>
    </row>
    <row r="229" spans="1:17" s="10" customFormat="1" ht="30" hidden="1" x14ac:dyDescent="0.2">
      <c r="A229" s="40" t="s">
        <v>33</v>
      </c>
      <c r="B229" s="40" t="s">
        <v>32</v>
      </c>
      <c r="C229" s="40" t="s">
        <v>258</v>
      </c>
      <c r="D229" s="40" t="s">
        <v>89</v>
      </c>
      <c r="E229" s="37" t="s">
        <v>31</v>
      </c>
      <c r="F229" s="58">
        <f t="shared" si="49"/>
        <v>0</v>
      </c>
      <c r="G229" s="58"/>
      <c r="H229" s="58"/>
      <c r="I229" s="58"/>
      <c r="J229" s="58"/>
      <c r="K229" s="58">
        <f t="shared" si="50"/>
        <v>0</v>
      </c>
      <c r="L229" s="58"/>
      <c r="M229" s="58"/>
      <c r="N229" s="58"/>
      <c r="O229" s="58"/>
      <c r="P229" s="58"/>
      <c r="Q229" s="61">
        <f t="shared" si="54"/>
        <v>0</v>
      </c>
    </row>
    <row r="230" spans="1:17" s="10" customFormat="1" ht="45" x14ac:dyDescent="0.2">
      <c r="A230" s="40" t="s">
        <v>517</v>
      </c>
      <c r="B230" s="40" t="s">
        <v>516</v>
      </c>
      <c r="C230" s="40">
        <v>100202</v>
      </c>
      <c r="D230" s="40" t="s">
        <v>89</v>
      </c>
      <c r="E230" s="37" t="s">
        <v>515</v>
      </c>
      <c r="F230" s="58">
        <f t="shared" si="49"/>
        <v>0</v>
      </c>
      <c r="G230" s="58"/>
      <c r="H230" s="58"/>
      <c r="I230" s="58"/>
      <c r="J230" s="58"/>
      <c r="K230" s="58">
        <f t="shared" si="50"/>
        <v>4000000</v>
      </c>
      <c r="L230" s="58"/>
      <c r="M230" s="58"/>
      <c r="N230" s="58"/>
      <c r="O230" s="58">
        <v>4000000</v>
      </c>
      <c r="P230" s="58">
        <v>4000000</v>
      </c>
      <c r="Q230" s="61">
        <f t="shared" si="54"/>
        <v>4000000</v>
      </c>
    </row>
    <row r="231" spans="1:17" s="10" customFormat="1" ht="18" customHeight="1" x14ac:dyDescent="0.2">
      <c r="A231" s="26" t="s">
        <v>520</v>
      </c>
      <c r="B231" s="26" t="s">
        <v>519</v>
      </c>
      <c r="C231" s="26">
        <v>100203</v>
      </c>
      <c r="D231" s="26" t="s">
        <v>89</v>
      </c>
      <c r="E231" s="36" t="s">
        <v>518</v>
      </c>
      <c r="F231" s="56">
        <f t="shared" si="49"/>
        <v>1000000</v>
      </c>
      <c r="G231" s="56">
        <v>1000000</v>
      </c>
      <c r="H231" s="56"/>
      <c r="I231" s="56"/>
      <c r="J231" s="56"/>
      <c r="K231" s="56">
        <f t="shared" si="50"/>
        <v>80679645</v>
      </c>
      <c r="L231" s="56"/>
      <c r="M231" s="56"/>
      <c r="N231" s="56"/>
      <c r="O231" s="56">
        <v>80679645</v>
      </c>
      <c r="P231" s="56">
        <v>80679645</v>
      </c>
      <c r="Q231" s="57">
        <f t="shared" si="54"/>
        <v>81679645</v>
      </c>
    </row>
    <row r="232" spans="1:17" s="10" customFormat="1" ht="30" x14ac:dyDescent="0.2">
      <c r="A232" s="68" t="s">
        <v>522</v>
      </c>
      <c r="B232" s="68" t="s">
        <v>461</v>
      </c>
      <c r="C232" s="68">
        <v>150101</v>
      </c>
      <c r="D232" s="68" t="s">
        <v>138</v>
      </c>
      <c r="E232" s="36" t="s">
        <v>340</v>
      </c>
      <c r="F232" s="56">
        <f t="shared" si="49"/>
        <v>0</v>
      </c>
      <c r="G232" s="56"/>
      <c r="H232" s="56"/>
      <c r="I232" s="56"/>
      <c r="J232" s="56"/>
      <c r="K232" s="56">
        <f t="shared" si="50"/>
        <v>148892037</v>
      </c>
      <c r="L232" s="56"/>
      <c r="M232" s="56"/>
      <c r="N232" s="56"/>
      <c r="O232" s="56">
        <v>148892037</v>
      </c>
      <c r="P232" s="56">
        <v>148892037</v>
      </c>
      <c r="Q232" s="57">
        <f t="shared" si="54"/>
        <v>148892037</v>
      </c>
    </row>
    <row r="233" spans="1:17" s="10" customFormat="1" ht="15" hidden="1" customHeight="1" x14ac:dyDescent="0.2">
      <c r="A233" s="68"/>
      <c r="B233" s="68"/>
      <c r="C233" s="68"/>
      <c r="D233" s="68"/>
      <c r="E233" s="37" t="s">
        <v>142</v>
      </c>
      <c r="F233" s="56">
        <f t="shared" si="49"/>
        <v>0</v>
      </c>
      <c r="G233" s="56"/>
      <c r="H233" s="56"/>
      <c r="I233" s="56"/>
      <c r="J233" s="56"/>
      <c r="K233" s="56">
        <f t="shared" si="50"/>
        <v>0</v>
      </c>
      <c r="L233" s="56"/>
      <c r="M233" s="56"/>
      <c r="N233" s="56"/>
      <c r="O233" s="56"/>
      <c r="P233" s="56"/>
      <c r="Q233" s="57">
        <f t="shared" si="54"/>
        <v>0</v>
      </c>
    </row>
    <row r="234" spans="1:17" s="10" customFormat="1" ht="30" hidden="1" customHeight="1" x14ac:dyDescent="0.2">
      <c r="A234" s="68"/>
      <c r="B234" s="68"/>
      <c r="C234" s="68"/>
      <c r="D234" s="68"/>
      <c r="E234" s="37" t="s">
        <v>145</v>
      </c>
      <c r="F234" s="58">
        <f t="shared" si="49"/>
        <v>0</v>
      </c>
      <c r="G234" s="58"/>
      <c r="H234" s="58"/>
      <c r="I234" s="58"/>
      <c r="J234" s="58"/>
      <c r="K234" s="58">
        <f t="shared" si="50"/>
        <v>0</v>
      </c>
      <c r="L234" s="58"/>
      <c r="M234" s="58"/>
      <c r="N234" s="58"/>
      <c r="O234" s="58"/>
      <c r="P234" s="58"/>
      <c r="Q234" s="61">
        <f t="shared" si="54"/>
        <v>0</v>
      </c>
    </row>
    <row r="235" spans="1:17" s="10" customFormat="1" ht="28.5" hidden="1" customHeight="1" x14ac:dyDescent="0.2">
      <c r="A235" s="38" t="s">
        <v>37</v>
      </c>
      <c r="B235" s="38" t="s">
        <v>36</v>
      </c>
      <c r="C235" s="38"/>
      <c r="D235" s="38"/>
      <c r="E235" s="39" t="s">
        <v>35</v>
      </c>
      <c r="F235" s="57">
        <f>F236</f>
        <v>0</v>
      </c>
      <c r="G235" s="57">
        <f t="shared" ref="G235:Q235" si="56">G236</f>
        <v>0</v>
      </c>
      <c r="H235" s="57">
        <f t="shared" si="56"/>
        <v>0</v>
      </c>
      <c r="I235" s="57">
        <f t="shared" si="56"/>
        <v>0</v>
      </c>
      <c r="J235" s="57">
        <f t="shared" si="56"/>
        <v>0</v>
      </c>
      <c r="K235" s="57">
        <f t="shared" si="56"/>
        <v>0</v>
      </c>
      <c r="L235" s="57">
        <f t="shared" si="56"/>
        <v>0</v>
      </c>
      <c r="M235" s="57">
        <f t="shared" si="56"/>
        <v>0</v>
      </c>
      <c r="N235" s="57">
        <f t="shared" si="56"/>
        <v>0</v>
      </c>
      <c r="O235" s="57">
        <f t="shared" si="56"/>
        <v>0</v>
      </c>
      <c r="P235" s="57">
        <f t="shared" si="56"/>
        <v>0</v>
      </c>
      <c r="Q235" s="57">
        <f t="shared" si="56"/>
        <v>0</v>
      </c>
    </row>
    <row r="236" spans="1:17" s="10" customFormat="1" ht="45" hidden="1" customHeight="1" x14ac:dyDescent="0.2">
      <c r="A236" s="47">
        <v>4016324</v>
      </c>
      <c r="B236" s="47">
        <v>6324</v>
      </c>
      <c r="C236" s="47">
        <v>150118</v>
      </c>
      <c r="D236" s="40">
        <v>1060</v>
      </c>
      <c r="E236" s="37" t="s">
        <v>34</v>
      </c>
      <c r="F236" s="58"/>
      <c r="G236" s="58"/>
      <c r="H236" s="58"/>
      <c r="I236" s="58"/>
      <c r="J236" s="58"/>
      <c r="K236" s="58">
        <f>L236+O236</f>
        <v>0</v>
      </c>
      <c r="L236" s="58"/>
      <c r="M236" s="58"/>
      <c r="N236" s="58"/>
      <c r="O236" s="58"/>
      <c r="P236" s="58"/>
      <c r="Q236" s="61">
        <f>F236+K236</f>
        <v>0</v>
      </c>
    </row>
    <row r="237" spans="1:17" s="10" customFormat="1" ht="30" hidden="1" customHeight="1" x14ac:dyDescent="0.2">
      <c r="A237" s="26" t="s">
        <v>39</v>
      </c>
      <c r="B237" s="26" t="s">
        <v>38</v>
      </c>
      <c r="C237" s="26" t="s">
        <v>248</v>
      </c>
      <c r="D237" s="26" t="s">
        <v>246</v>
      </c>
      <c r="E237" s="36" t="s">
        <v>247</v>
      </c>
      <c r="F237" s="56">
        <f t="shared" si="49"/>
        <v>0</v>
      </c>
      <c r="G237" s="56"/>
      <c r="H237" s="56"/>
      <c r="I237" s="56"/>
      <c r="J237" s="56"/>
      <c r="K237" s="56">
        <f t="shared" si="50"/>
        <v>0</v>
      </c>
      <c r="L237" s="56"/>
      <c r="M237" s="56"/>
      <c r="N237" s="56"/>
      <c r="O237" s="56"/>
      <c r="P237" s="56"/>
      <c r="Q237" s="57">
        <f t="shared" si="54"/>
        <v>0</v>
      </c>
    </row>
    <row r="238" spans="1:17" s="10" customFormat="1" ht="30" x14ac:dyDescent="0.2">
      <c r="A238" s="49" t="s">
        <v>524</v>
      </c>
      <c r="B238" s="49" t="s">
        <v>523</v>
      </c>
      <c r="C238" s="49">
        <v>170703</v>
      </c>
      <c r="D238" s="49" t="s">
        <v>90</v>
      </c>
      <c r="E238" s="36" t="s">
        <v>649</v>
      </c>
      <c r="F238" s="56">
        <f t="shared" si="49"/>
        <v>0</v>
      </c>
      <c r="G238" s="56"/>
      <c r="H238" s="56"/>
      <c r="I238" s="56"/>
      <c r="J238" s="56"/>
      <c r="K238" s="56">
        <f t="shared" si="50"/>
        <v>471283700</v>
      </c>
      <c r="L238" s="56">
        <v>0</v>
      </c>
      <c r="M238" s="56">
        <v>0</v>
      </c>
      <c r="N238" s="56">
        <v>0</v>
      </c>
      <c r="O238" s="56">
        <v>471283700</v>
      </c>
      <c r="P238" s="56">
        <v>471247376</v>
      </c>
      <c r="Q238" s="57">
        <f t="shared" si="54"/>
        <v>471283700</v>
      </c>
    </row>
    <row r="239" spans="1:17" s="10" customFormat="1" ht="15" hidden="1" x14ac:dyDescent="0.2">
      <c r="A239" s="50"/>
      <c r="B239" s="50"/>
      <c r="C239" s="50"/>
      <c r="D239" s="50"/>
      <c r="E239" s="37" t="s">
        <v>142</v>
      </c>
      <c r="F239" s="56">
        <f>G239+J239</f>
        <v>0</v>
      </c>
      <c r="G239" s="56"/>
      <c r="H239" s="56"/>
      <c r="I239" s="56"/>
      <c r="J239" s="56"/>
      <c r="K239" s="56">
        <f>L239+O239</f>
        <v>0</v>
      </c>
      <c r="L239" s="56"/>
      <c r="M239" s="56"/>
      <c r="N239" s="56"/>
      <c r="O239" s="56"/>
      <c r="P239" s="56"/>
      <c r="Q239" s="57">
        <f>F239+K239</f>
        <v>0</v>
      </c>
    </row>
    <row r="240" spans="1:17" s="10" customFormat="1" ht="30" hidden="1" x14ac:dyDescent="0.2">
      <c r="A240" s="51"/>
      <c r="B240" s="51"/>
      <c r="C240" s="51"/>
      <c r="D240" s="51"/>
      <c r="E240" s="37" t="s">
        <v>145</v>
      </c>
      <c r="F240" s="58">
        <f>G240+J240</f>
        <v>0</v>
      </c>
      <c r="G240" s="58"/>
      <c r="H240" s="58"/>
      <c r="I240" s="58"/>
      <c r="J240" s="58"/>
      <c r="K240" s="58">
        <f>L240+O240</f>
        <v>0</v>
      </c>
      <c r="L240" s="58"/>
      <c r="M240" s="58"/>
      <c r="N240" s="58"/>
      <c r="O240" s="58"/>
      <c r="P240" s="58"/>
      <c r="Q240" s="61">
        <f>F240+K240</f>
        <v>0</v>
      </c>
    </row>
    <row r="241" spans="1:17" s="10" customFormat="1" ht="20.25" customHeight="1" x14ac:dyDescent="0.2">
      <c r="A241" s="42">
        <v>4017410</v>
      </c>
      <c r="B241" s="42">
        <v>7410</v>
      </c>
      <c r="C241" s="42" t="s">
        <v>273</v>
      </c>
      <c r="D241" s="42" t="s">
        <v>274</v>
      </c>
      <c r="E241" s="36" t="s">
        <v>525</v>
      </c>
      <c r="F241" s="56">
        <f>G241+J241</f>
        <v>1000000</v>
      </c>
      <c r="G241" s="56">
        <v>1000000</v>
      </c>
      <c r="H241" s="56"/>
      <c r="I241" s="56"/>
      <c r="J241" s="56"/>
      <c r="K241" s="56">
        <f>L241+O241</f>
        <v>27000000</v>
      </c>
      <c r="L241" s="56"/>
      <c r="M241" s="56"/>
      <c r="N241" s="56"/>
      <c r="O241" s="56">
        <v>27000000</v>
      </c>
      <c r="P241" s="56">
        <v>27000000</v>
      </c>
      <c r="Q241" s="57">
        <f>F241+K241</f>
        <v>28000000</v>
      </c>
    </row>
    <row r="242" spans="1:17" s="10" customFormat="1" ht="32.25" hidden="1" customHeight="1" x14ac:dyDescent="0.2">
      <c r="A242" s="38" t="s">
        <v>41</v>
      </c>
      <c r="B242" s="38" t="s">
        <v>40</v>
      </c>
      <c r="C242" s="38"/>
      <c r="D242" s="38"/>
      <c r="E242" s="39" t="s">
        <v>82</v>
      </c>
      <c r="F242" s="57">
        <f>F243+F244</f>
        <v>0</v>
      </c>
      <c r="G242" s="57">
        <f t="shared" ref="G242:Q242" si="57">G243+G244</f>
        <v>0</v>
      </c>
      <c r="H242" s="57">
        <f t="shared" si="57"/>
        <v>0</v>
      </c>
      <c r="I242" s="57">
        <f t="shared" si="57"/>
        <v>0</v>
      </c>
      <c r="J242" s="57">
        <f t="shared" si="57"/>
        <v>0</v>
      </c>
      <c r="K242" s="57">
        <f t="shared" si="57"/>
        <v>0</v>
      </c>
      <c r="L242" s="57">
        <f t="shared" si="57"/>
        <v>0</v>
      </c>
      <c r="M242" s="57">
        <f t="shared" si="57"/>
        <v>0</v>
      </c>
      <c r="N242" s="57">
        <f t="shared" si="57"/>
        <v>0</v>
      </c>
      <c r="O242" s="57">
        <f t="shared" si="57"/>
        <v>0</v>
      </c>
      <c r="P242" s="57">
        <f t="shared" si="57"/>
        <v>0</v>
      </c>
      <c r="Q242" s="57">
        <f t="shared" si="57"/>
        <v>0</v>
      </c>
    </row>
    <row r="243" spans="1:17" s="10" customFormat="1" ht="30" hidden="1" customHeight="1" x14ac:dyDescent="0.2">
      <c r="A243" s="47">
        <v>4017611</v>
      </c>
      <c r="B243" s="47">
        <v>7611</v>
      </c>
      <c r="C243" s="47">
        <v>200100</v>
      </c>
      <c r="D243" s="47" t="s">
        <v>81</v>
      </c>
      <c r="E243" s="37" t="s">
        <v>251</v>
      </c>
      <c r="F243" s="58">
        <f t="shared" si="49"/>
        <v>0</v>
      </c>
      <c r="G243" s="58"/>
      <c r="H243" s="58"/>
      <c r="I243" s="58"/>
      <c r="J243" s="58"/>
      <c r="K243" s="58">
        <f t="shared" si="50"/>
        <v>0</v>
      </c>
      <c r="L243" s="58"/>
      <c r="M243" s="58"/>
      <c r="N243" s="58"/>
      <c r="O243" s="58"/>
      <c r="P243" s="58"/>
      <c r="Q243" s="61">
        <f t="shared" si="54"/>
        <v>0</v>
      </c>
    </row>
    <row r="244" spans="1:17" s="10" customFormat="1" ht="30" hidden="1" customHeight="1" x14ac:dyDescent="0.2">
      <c r="A244" s="47">
        <v>4017612</v>
      </c>
      <c r="B244" s="47">
        <v>7612</v>
      </c>
      <c r="C244" s="47">
        <v>200200</v>
      </c>
      <c r="D244" s="47" t="s">
        <v>81</v>
      </c>
      <c r="E244" s="37" t="s">
        <v>252</v>
      </c>
      <c r="F244" s="58">
        <f t="shared" si="49"/>
        <v>0</v>
      </c>
      <c r="G244" s="58"/>
      <c r="H244" s="58"/>
      <c r="I244" s="58"/>
      <c r="J244" s="58"/>
      <c r="K244" s="58">
        <f t="shared" si="50"/>
        <v>0</v>
      </c>
      <c r="L244" s="58"/>
      <c r="M244" s="58"/>
      <c r="N244" s="58"/>
      <c r="O244" s="58"/>
      <c r="P244" s="58"/>
      <c r="Q244" s="61">
        <f t="shared" si="54"/>
        <v>0</v>
      </c>
    </row>
    <row r="245" spans="1:17" s="10" customFormat="1" ht="15" hidden="1" customHeight="1" x14ac:dyDescent="0.2">
      <c r="A245" s="42">
        <v>4017700</v>
      </c>
      <c r="B245" s="42">
        <v>7700</v>
      </c>
      <c r="C245" s="42">
        <v>200700</v>
      </c>
      <c r="D245" s="26" t="s">
        <v>255</v>
      </c>
      <c r="E245" s="36" t="s">
        <v>253</v>
      </c>
      <c r="F245" s="56">
        <f t="shared" si="49"/>
        <v>0</v>
      </c>
      <c r="G245" s="56"/>
      <c r="H245" s="56"/>
      <c r="I245" s="56"/>
      <c r="J245" s="56"/>
      <c r="K245" s="56">
        <f t="shared" si="50"/>
        <v>0</v>
      </c>
      <c r="L245" s="56"/>
      <c r="M245" s="56"/>
      <c r="N245" s="56"/>
      <c r="O245" s="56"/>
      <c r="P245" s="56"/>
      <c r="Q245" s="57">
        <f t="shared" si="54"/>
        <v>0</v>
      </c>
    </row>
    <row r="246" spans="1:17" s="10" customFormat="1" ht="70.5" customHeight="1" x14ac:dyDescent="0.2">
      <c r="A246" s="38" t="s">
        <v>21</v>
      </c>
      <c r="B246" s="38" t="s">
        <v>19</v>
      </c>
      <c r="C246" s="38"/>
      <c r="D246" s="38"/>
      <c r="E246" s="39" t="s">
        <v>20</v>
      </c>
      <c r="F246" s="57">
        <f>F247+F248</f>
        <v>251602</v>
      </c>
      <c r="G246" s="57">
        <f t="shared" ref="G246:Q246" si="58">G247+G248</f>
        <v>251602</v>
      </c>
      <c r="H246" s="57">
        <f t="shared" si="58"/>
        <v>0</v>
      </c>
      <c r="I246" s="57">
        <f t="shared" si="58"/>
        <v>0</v>
      </c>
      <c r="J246" s="57">
        <f t="shared" si="58"/>
        <v>0</v>
      </c>
      <c r="K246" s="57">
        <f t="shared" si="58"/>
        <v>0</v>
      </c>
      <c r="L246" s="57">
        <f t="shared" si="58"/>
        <v>0</v>
      </c>
      <c r="M246" s="57">
        <f t="shared" si="58"/>
        <v>0</v>
      </c>
      <c r="N246" s="57">
        <f t="shared" si="58"/>
        <v>0</v>
      </c>
      <c r="O246" s="57">
        <f t="shared" si="58"/>
        <v>0</v>
      </c>
      <c r="P246" s="57">
        <f t="shared" si="58"/>
        <v>0</v>
      </c>
      <c r="Q246" s="57">
        <f t="shared" si="58"/>
        <v>251602</v>
      </c>
    </row>
    <row r="247" spans="1:17" s="10" customFormat="1" ht="90" customHeight="1" x14ac:dyDescent="0.2">
      <c r="A247" s="40" t="s">
        <v>532</v>
      </c>
      <c r="B247" s="40" t="s">
        <v>531</v>
      </c>
      <c r="C247" s="40" t="s">
        <v>94</v>
      </c>
      <c r="D247" s="40" t="s">
        <v>136</v>
      </c>
      <c r="E247" s="37" t="s">
        <v>747</v>
      </c>
      <c r="F247" s="58">
        <f t="shared" ref="F247:F252" si="59">G247+J247</f>
        <v>79602</v>
      </c>
      <c r="G247" s="58">
        <v>79602</v>
      </c>
      <c r="H247" s="58"/>
      <c r="I247" s="58"/>
      <c r="J247" s="58"/>
      <c r="K247" s="58">
        <f t="shared" ref="K247:K252" si="60">L247+O247</f>
        <v>0</v>
      </c>
      <c r="L247" s="58"/>
      <c r="M247" s="58"/>
      <c r="N247" s="58"/>
      <c r="O247" s="58"/>
      <c r="P247" s="58"/>
      <c r="Q247" s="61">
        <f t="shared" ref="Q247:Q252" si="61">F247+K247</f>
        <v>79602</v>
      </c>
    </row>
    <row r="248" spans="1:17" s="10" customFormat="1" ht="76.5" customHeight="1" x14ac:dyDescent="0.2">
      <c r="A248" s="40" t="s">
        <v>534</v>
      </c>
      <c r="B248" s="40" t="s">
        <v>533</v>
      </c>
      <c r="C248" s="40" t="s">
        <v>95</v>
      </c>
      <c r="D248" s="40" t="s">
        <v>136</v>
      </c>
      <c r="E248" s="37" t="s">
        <v>748</v>
      </c>
      <c r="F248" s="58">
        <f t="shared" si="59"/>
        <v>172000</v>
      </c>
      <c r="G248" s="58">
        <v>172000</v>
      </c>
      <c r="H248" s="58"/>
      <c r="I248" s="58"/>
      <c r="J248" s="58"/>
      <c r="K248" s="58">
        <f t="shared" si="60"/>
        <v>0</v>
      </c>
      <c r="L248" s="58"/>
      <c r="M248" s="58"/>
      <c r="N248" s="58"/>
      <c r="O248" s="58"/>
      <c r="P248" s="58"/>
      <c r="Q248" s="61">
        <f t="shared" si="61"/>
        <v>172000</v>
      </c>
    </row>
    <row r="249" spans="1:17" s="10" customFormat="1" ht="30" hidden="1" x14ac:dyDescent="0.2">
      <c r="A249" s="26" t="s">
        <v>43</v>
      </c>
      <c r="B249" s="26" t="s">
        <v>42</v>
      </c>
      <c r="C249" s="26" t="s">
        <v>91</v>
      </c>
      <c r="D249" s="26" t="s">
        <v>67</v>
      </c>
      <c r="E249" s="36" t="s">
        <v>92</v>
      </c>
      <c r="F249" s="56">
        <f t="shared" si="59"/>
        <v>0</v>
      </c>
      <c r="G249" s="56"/>
      <c r="H249" s="56"/>
      <c r="I249" s="56"/>
      <c r="J249" s="56"/>
      <c r="K249" s="56">
        <f t="shared" si="60"/>
        <v>0</v>
      </c>
      <c r="L249" s="56"/>
      <c r="M249" s="56"/>
      <c r="N249" s="56"/>
      <c r="O249" s="56"/>
      <c r="P249" s="56"/>
      <c r="Q249" s="57">
        <f t="shared" si="61"/>
        <v>0</v>
      </c>
    </row>
    <row r="250" spans="1:17" s="10" customFormat="1" ht="90" hidden="1" x14ac:dyDescent="0.2">
      <c r="A250" s="26" t="s">
        <v>47</v>
      </c>
      <c r="B250" s="26" t="s">
        <v>46</v>
      </c>
      <c r="C250" s="26">
        <v>250362</v>
      </c>
      <c r="D250" s="26" t="s">
        <v>67</v>
      </c>
      <c r="E250" s="36" t="s">
        <v>283</v>
      </c>
      <c r="F250" s="56">
        <f t="shared" si="59"/>
        <v>0</v>
      </c>
      <c r="G250" s="56"/>
      <c r="H250" s="56"/>
      <c r="I250" s="56"/>
      <c r="J250" s="56"/>
      <c r="K250" s="56">
        <f t="shared" si="60"/>
        <v>0</v>
      </c>
      <c r="L250" s="56"/>
      <c r="M250" s="56"/>
      <c r="N250" s="56"/>
      <c r="O250" s="56"/>
      <c r="P250" s="56"/>
      <c r="Q250" s="57">
        <f t="shared" si="61"/>
        <v>0</v>
      </c>
    </row>
    <row r="251" spans="1:17" s="10" customFormat="1" ht="75" hidden="1" x14ac:dyDescent="0.2">
      <c r="A251" s="26" t="s">
        <v>49</v>
      </c>
      <c r="B251" s="26" t="s">
        <v>48</v>
      </c>
      <c r="C251" s="26" t="s">
        <v>45</v>
      </c>
      <c r="D251" s="26" t="s">
        <v>67</v>
      </c>
      <c r="E251" s="36" t="s">
        <v>16</v>
      </c>
      <c r="F251" s="56">
        <f t="shared" si="59"/>
        <v>0</v>
      </c>
      <c r="G251" s="56"/>
      <c r="H251" s="56"/>
      <c r="I251" s="56"/>
      <c r="J251" s="56"/>
      <c r="K251" s="56">
        <f t="shared" si="60"/>
        <v>0</v>
      </c>
      <c r="L251" s="56"/>
      <c r="M251" s="56"/>
      <c r="N251" s="56"/>
      <c r="O251" s="56"/>
      <c r="P251" s="56"/>
      <c r="Q251" s="57">
        <f t="shared" si="61"/>
        <v>0</v>
      </c>
    </row>
    <row r="252" spans="1:17" s="10" customFormat="1" ht="15" hidden="1" x14ac:dyDescent="0.2">
      <c r="A252" s="26" t="s">
        <v>530</v>
      </c>
      <c r="B252" s="26" t="s">
        <v>299</v>
      </c>
      <c r="C252" s="26">
        <v>250380</v>
      </c>
      <c r="D252" s="26" t="s">
        <v>67</v>
      </c>
      <c r="E252" s="36" t="s">
        <v>141</v>
      </c>
      <c r="F252" s="56">
        <f t="shared" si="59"/>
        <v>0</v>
      </c>
      <c r="G252" s="56">
        <f>G254+G255+G256</f>
        <v>0</v>
      </c>
      <c r="H252" s="56">
        <f>H254+H255+H256</f>
        <v>0</v>
      </c>
      <c r="I252" s="56">
        <f>I254+I255+I256</f>
        <v>0</v>
      </c>
      <c r="J252" s="56">
        <f>J254+J255+J256</f>
        <v>0</v>
      </c>
      <c r="K252" s="56">
        <f t="shared" si="60"/>
        <v>0</v>
      </c>
      <c r="L252" s="56">
        <f>L254+L255+L256</f>
        <v>0</v>
      </c>
      <c r="M252" s="56">
        <f>M254+M255+M256</f>
        <v>0</v>
      </c>
      <c r="N252" s="56">
        <f>N254+N255+N256</f>
        <v>0</v>
      </c>
      <c r="O252" s="56">
        <f>O254+O255+O256</f>
        <v>0</v>
      </c>
      <c r="P252" s="56">
        <f>P254+P255+P256</f>
        <v>0</v>
      </c>
      <c r="Q252" s="57">
        <f t="shared" si="61"/>
        <v>0</v>
      </c>
    </row>
    <row r="253" spans="1:17" s="10" customFormat="1" ht="15" hidden="1" x14ac:dyDescent="0.2">
      <c r="A253" s="26"/>
      <c r="B253" s="26"/>
      <c r="C253" s="26"/>
      <c r="D253" s="26"/>
      <c r="E253" s="36" t="s">
        <v>142</v>
      </c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7"/>
    </row>
    <row r="254" spans="1:17" s="10" customFormat="1" ht="45" hidden="1" customHeight="1" x14ac:dyDescent="0.2">
      <c r="A254" s="26"/>
      <c r="B254" s="26"/>
      <c r="C254" s="26"/>
      <c r="D254" s="26"/>
      <c r="E254" s="36" t="s">
        <v>267</v>
      </c>
      <c r="F254" s="56">
        <f>G254+J254</f>
        <v>0</v>
      </c>
      <c r="G254" s="56"/>
      <c r="H254" s="56"/>
      <c r="I254" s="56"/>
      <c r="J254" s="56"/>
      <c r="K254" s="56">
        <f>L254+O254</f>
        <v>0</v>
      </c>
      <c r="L254" s="56"/>
      <c r="M254" s="56"/>
      <c r="N254" s="56"/>
      <c r="O254" s="56"/>
      <c r="P254" s="56"/>
      <c r="Q254" s="57">
        <f>F254+K254</f>
        <v>0</v>
      </c>
    </row>
    <row r="255" spans="1:17" s="10" customFormat="1" ht="63" hidden="1" customHeight="1" x14ac:dyDescent="0.2">
      <c r="A255" s="26"/>
      <c r="B255" s="26"/>
      <c r="C255" s="26"/>
      <c r="D255" s="26"/>
      <c r="E255" s="36" t="s">
        <v>275</v>
      </c>
      <c r="F255" s="56">
        <f>G255+J255</f>
        <v>0</v>
      </c>
      <c r="G255" s="56"/>
      <c r="H255" s="56"/>
      <c r="I255" s="56"/>
      <c r="J255" s="56"/>
      <c r="K255" s="56">
        <f>L255+O255</f>
        <v>0</v>
      </c>
      <c r="L255" s="56"/>
      <c r="M255" s="56"/>
      <c r="N255" s="56"/>
      <c r="O255" s="56"/>
      <c r="P255" s="56"/>
      <c r="Q255" s="57">
        <f>F255+K255</f>
        <v>0</v>
      </c>
    </row>
    <row r="256" spans="1:17" s="10" customFormat="1" ht="48" hidden="1" customHeight="1" x14ac:dyDescent="0.2">
      <c r="A256" s="26"/>
      <c r="B256" s="26"/>
      <c r="C256" s="26"/>
      <c r="D256" s="26"/>
      <c r="E256" s="36" t="s">
        <v>44</v>
      </c>
      <c r="F256" s="56">
        <f>G256+J256</f>
        <v>0</v>
      </c>
      <c r="G256" s="56"/>
      <c r="H256" s="56"/>
      <c r="I256" s="56"/>
      <c r="J256" s="56"/>
      <c r="K256" s="56">
        <f>L256+O256</f>
        <v>0</v>
      </c>
      <c r="L256" s="56"/>
      <c r="M256" s="56"/>
      <c r="N256" s="56"/>
      <c r="O256" s="56"/>
      <c r="P256" s="56"/>
      <c r="Q256" s="57">
        <f>F256+K256</f>
        <v>0</v>
      </c>
    </row>
    <row r="257" spans="1:17" s="10" customFormat="1" ht="30" x14ac:dyDescent="0.2">
      <c r="A257" s="26" t="s">
        <v>527</v>
      </c>
      <c r="B257" s="26" t="s">
        <v>526</v>
      </c>
      <c r="C257" s="26">
        <v>240601</v>
      </c>
      <c r="D257" s="26" t="s">
        <v>81</v>
      </c>
      <c r="E257" s="36" t="s">
        <v>82</v>
      </c>
      <c r="F257" s="56">
        <f>G257+J257</f>
        <v>0</v>
      </c>
      <c r="G257" s="56"/>
      <c r="H257" s="56"/>
      <c r="I257" s="56"/>
      <c r="J257" s="56"/>
      <c r="K257" s="56">
        <f>L257+O257</f>
        <v>264270290</v>
      </c>
      <c r="L257" s="56"/>
      <c r="M257" s="56"/>
      <c r="N257" s="56"/>
      <c r="O257" s="56">
        <v>264270290</v>
      </c>
      <c r="P257" s="56"/>
      <c r="Q257" s="57">
        <f>F257+K257</f>
        <v>264270290</v>
      </c>
    </row>
    <row r="258" spans="1:17" s="10" customFormat="1" ht="20.25" customHeight="1" x14ac:dyDescent="0.2">
      <c r="A258" s="26" t="s">
        <v>529</v>
      </c>
      <c r="B258" s="26" t="s">
        <v>528</v>
      </c>
      <c r="C258" s="26">
        <v>240602</v>
      </c>
      <c r="D258" s="26" t="s">
        <v>84</v>
      </c>
      <c r="E258" s="36" t="s">
        <v>85</v>
      </c>
      <c r="F258" s="56">
        <f>G258+J258</f>
        <v>0</v>
      </c>
      <c r="G258" s="56"/>
      <c r="H258" s="56"/>
      <c r="I258" s="56"/>
      <c r="J258" s="56"/>
      <c r="K258" s="56">
        <f>L258+O258</f>
        <v>38266000</v>
      </c>
      <c r="L258" s="56"/>
      <c r="M258" s="56"/>
      <c r="N258" s="56"/>
      <c r="O258" s="56">
        <v>38266000</v>
      </c>
      <c r="P258" s="56"/>
      <c r="Q258" s="57">
        <f>F258+K258</f>
        <v>38266000</v>
      </c>
    </row>
    <row r="259" spans="1:17" s="19" customFormat="1" ht="43.5" customHeight="1" x14ac:dyDescent="0.2">
      <c r="A259" s="33" t="s">
        <v>535</v>
      </c>
      <c r="B259" s="43"/>
      <c r="C259" s="43" t="s">
        <v>219</v>
      </c>
      <c r="D259" s="43"/>
      <c r="E259" s="44" t="s">
        <v>696</v>
      </c>
      <c r="F259" s="59">
        <f>F260</f>
        <v>1800000</v>
      </c>
      <c r="G259" s="59">
        <f t="shared" ref="G259:Q259" si="62">G260</f>
        <v>1800000</v>
      </c>
      <c r="H259" s="59">
        <f t="shared" si="62"/>
        <v>0</v>
      </c>
      <c r="I259" s="59">
        <f t="shared" si="62"/>
        <v>0</v>
      </c>
      <c r="J259" s="59">
        <f t="shared" si="62"/>
        <v>0</v>
      </c>
      <c r="K259" s="59">
        <f t="shared" si="62"/>
        <v>0</v>
      </c>
      <c r="L259" s="59">
        <f t="shared" si="62"/>
        <v>0</v>
      </c>
      <c r="M259" s="59">
        <f t="shared" si="62"/>
        <v>0</v>
      </c>
      <c r="N259" s="59">
        <f t="shared" si="62"/>
        <v>0</v>
      </c>
      <c r="O259" s="59">
        <f t="shared" si="62"/>
        <v>0</v>
      </c>
      <c r="P259" s="59">
        <f t="shared" si="62"/>
        <v>0</v>
      </c>
      <c r="Q259" s="59">
        <f t="shared" si="62"/>
        <v>1800000</v>
      </c>
    </row>
    <row r="260" spans="1:17" s="19" customFormat="1" ht="45" x14ac:dyDescent="0.2">
      <c r="A260" s="45" t="s">
        <v>536</v>
      </c>
      <c r="B260" s="43"/>
      <c r="C260" s="45" t="s">
        <v>219</v>
      </c>
      <c r="D260" s="45"/>
      <c r="E260" s="46" t="s">
        <v>696</v>
      </c>
      <c r="F260" s="60">
        <f>G260+J260</f>
        <v>1800000</v>
      </c>
      <c r="G260" s="60">
        <f>G261+G262</f>
        <v>1800000</v>
      </c>
      <c r="H260" s="60">
        <f>H261+H262</f>
        <v>0</v>
      </c>
      <c r="I260" s="60">
        <f>I261+I262</f>
        <v>0</v>
      </c>
      <c r="J260" s="60">
        <f>J261+J262</f>
        <v>0</v>
      </c>
      <c r="K260" s="60">
        <f>L260+O260</f>
        <v>0</v>
      </c>
      <c r="L260" s="60">
        <f>L261+L262</f>
        <v>0</v>
      </c>
      <c r="M260" s="60">
        <f>M261+M262</f>
        <v>0</v>
      </c>
      <c r="N260" s="60">
        <f>N261+N262</f>
        <v>0</v>
      </c>
      <c r="O260" s="60">
        <f>O261+O262</f>
        <v>0</v>
      </c>
      <c r="P260" s="60">
        <f>P261+P262</f>
        <v>0</v>
      </c>
      <c r="Q260" s="60">
        <f>F260+K260</f>
        <v>1800000</v>
      </c>
    </row>
    <row r="261" spans="1:17" s="10" customFormat="1" ht="46.5" customHeight="1" x14ac:dyDescent="0.2">
      <c r="A261" s="26" t="s">
        <v>537</v>
      </c>
      <c r="B261" s="26" t="s">
        <v>492</v>
      </c>
      <c r="C261" s="26">
        <v>110103</v>
      </c>
      <c r="D261" s="26" t="s">
        <v>69</v>
      </c>
      <c r="E261" s="36" t="s">
        <v>491</v>
      </c>
      <c r="F261" s="56">
        <f>G261+J261</f>
        <v>600000</v>
      </c>
      <c r="G261" s="56">
        <v>600000</v>
      </c>
      <c r="H261" s="56"/>
      <c r="I261" s="56"/>
      <c r="J261" s="56"/>
      <c r="K261" s="56">
        <f>L261+O261</f>
        <v>0</v>
      </c>
      <c r="L261" s="56"/>
      <c r="M261" s="56"/>
      <c r="N261" s="56"/>
      <c r="O261" s="56"/>
      <c r="P261" s="56"/>
      <c r="Q261" s="57">
        <f>F261+K261</f>
        <v>600000</v>
      </c>
    </row>
    <row r="262" spans="1:17" s="10" customFormat="1" ht="33" customHeight="1" x14ac:dyDescent="0.2">
      <c r="A262" s="26" t="s">
        <v>538</v>
      </c>
      <c r="B262" s="26" t="s">
        <v>501</v>
      </c>
      <c r="C262" s="26">
        <v>110502</v>
      </c>
      <c r="D262" s="26" t="s">
        <v>71</v>
      </c>
      <c r="E262" s="36" t="s">
        <v>500</v>
      </c>
      <c r="F262" s="56">
        <f>G262+J262</f>
        <v>1200000</v>
      </c>
      <c r="G262" s="56">
        <v>1200000</v>
      </c>
      <c r="H262" s="56"/>
      <c r="I262" s="56"/>
      <c r="J262" s="56"/>
      <c r="K262" s="56">
        <f>L262+O262</f>
        <v>0</v>
      </c>
      <c r="L262" s="56"/>
      <c r="M262" s="56"/>
      <c r="N262" s="56"/>
      <c r="O262" s="56"/>
      <c r="P262" s="56"/>
      <c r="Q262" s="57">
        <f>F262+K262</f>
        <v>1200000</v>
      </c>
    </row>
    <row r="263" spans="1:17" s="19" customFormat="1" ht="47.25" customHeight="1" x14ac:dyDescent="0.2">
      <c r="A263" s="33" t="s">
        <v>539</v>
      </c>
      <c r="B263" s="43"/>
      <c r="C263" s="43" t="s">
        <v>75</v>
      </c>
      <c r="D263" s="43"/>
      <c r="E263" s="44" t="s">
        <v>697</v>
      </c>
      <c r="F263" s="59">
        <f>F264</f>
        <v>8144757</v>
      </c>
      <c r="G263" s="59">
        <f t="shared" ref="G263:P263" si="63">G264</f>
        <v>8144757</v>
      </c>
      <c r="H263" s="59">
        <f t="shared" si="63"/>
        <v>0</v>
      </c>
      <c r="I263" s="59">
        <f t="shared" si="63"/>
        <v>0</v>
      </c>
      <c r="J263" s="59">
        <f t="shared" si="63"/>
        <v>0</v>
      </c>
      <c r="K263" s="59">
        <f t="shared" si="63"/>
        <v>980709583</v>
      </c>
      <c r="L263" s="59">
        <f t="shared" si="63"/>
        <v>0</v>
      </c>
      <c r="M263" s="59">
        <f t="shared" si="63"/>
        <v>0</v>
      </c>
      <c r="N263" s="59">
        <f t="shared" si="63"/>
        <v>0</v>
      </c>
      <c r="O263" s="59">
        <f t="shared" si="63"/>
        <v>980709583</v>
      </c>
      <c r="P263" s="59">
        <f t="shared" si="63"/>
        <v>980709583</v>
      </c>
      <c r="Q263" s="59">
        <f>Q264</f>
        <v>988854340</v>
      </c>
    </row>
    <row r="264" spans="1:17" s="19" customFormat="1" ht="45" customHeight="1" x14ac:dyDescent="0.2">
      <c r="A264" s="45" t="s">
        <v>540</v>
      </c>
      <c r="B264" s="43"/>
      <c r="C264" s="45" t="s">
        <v>75</v>
      </c>
      <c r="D264" s="45"/>
      <c r="E264" s="46" t="s">
        <v>697</v>
      </c>
      <c r="F264" s="60">
        <f t="shared" ref="F264:F272" si="64">G264+J264</f>
        <v>8144757</v>
      </c>
      <c r="G264" s="60">
        <f>G265+G268+G271+G272+G273+G275+G276</f>
        <v>8144757</v>
      </c>
      <c r="H264" s="60">
        <f>H265+H268+H271+H272+H273+H275+H276</f>
        <v>0</v>
      </c>
      <c r="I264" s="60">
        <f>I265+I268+I271+I272+I273+I275+I276</f>
        <v>0</v>
      </c>
      <c r="J264" s="60">
        <f>J265+J268+J271+J272+J273+J275+J276</f>
        <v>0</v>
      </c>
      <c r="K264" s="60">
        <f t="shared" ref="K264:K272" si="65">L264+O264</f>
        <v>980709583</v>
      </c>
      <c r="L264" s="60">
        <f>L265+L268+L271+L272+L273+L275+L276</f>
        <v>0</v>
      </c>
      <c r="M264" s="60">
        <f>M265+M268+M271+M272+M273+M275+M276</f>
        <v>0</v>
      </c>
      <c r="N264" s="60">
        <f>N265+N268+N271+N272+N273+N275+N276</f>
        <v>0</v>
      </c>
      <c r="O264" s="60">
        <f>O265+O268+O271+O272+O273+O275+O276</f>
        <v>980709583</v>
      </c>
      <c r="P264" s="60">
        <f>P265+P268+P271+P272+P273+P275+P276</f>
        <v>980709583</v>
      </c>
      <c r="Q264" s="60">
        <f t="shared" ref="Q264:Q272" si="66">F264+K264</f>
        <v>988854340</v>
      </c>
    </row>
    <row r="265" spans="1:17" s="10" customFormat="1" ht="30" x14ac:dyDescent="0.2">
      <c r="A265" s="68" t="s">
        <v>541</v>
      </c>
      <c r="B265" s="68" t="s">
        <v>461</v>
      </c>
      <c r="C265" s="68" t="s">
        <v>137</v>
      </c>
      <c r="D265" s="68" t="s">
        <v>138</v>
      </c>
      <c r="E265" s="36" t="s">
        <v>521</v>
      </c>
      <c r="F265" s="56">
        <f t="shared" si="64"/>
        <v>0</v>
      </c>
      <c r="G265" s="56"/>
      <c r="H265" s="56"/>
      <c r="I265" s="56"/>
      <c r="J265" s="56"/>
      <c r="K265" s="56">
        <f t="shared" si="65"/>
        <v>831183509</v>
      </c>
      <c r="L265" s="56"/>
      <c r="M265" s="56"/>
      <c r="N265" s="56"/>
      <c r="O265" s="56">
        <v>831183509</v>
      </c>
      <c r="P265" s="56">
        <v>831183509</v>
      </c>
      <c r="Q265" s="57">
        <f t="shared" si="66"/>
        <v>831183509</v>
      </c>
    </row>
    <row r="266" spans="1:17" s="10" customFormat="1" ht="15" x14ac:dyDescent="0.2">
      <c r="A266" s="68"/>
      <c r="B266" s="68"/>
      <c r="C266" s="68"/>
      <c r="D266" s="68"/>
      <c r="E266" s="37" t="s">
        <v>142</v>
      </c>
      <c r="F266" s="56">
        <f t="shared" si="64"/>
        <v>0</v>
      </c>
      <c r="G266" s="56"/>
      <c r="H266" s="56"/>
      <c r="I266" s="56"/>
      <c r="J266" s="56"/>
      <c r="K266" s="56">
        <f t="shared" si="65"/>
        <v>0</v>
      </c>
      <c r="L266" s="56"/>
      <c r="M266" s="56"/>
      <c r="N266" s="56"/>
      <c r="O266" s="56"/>
      <c r="P266" s="56"/>
      <c r="Q266" s="57">
        <f t="shared" si="66"/>
        <v>0</v>
      </c>
    </row>
    <row r="267" spans="1:17" s="10" customFormat="1" ht="30" x14ac:dyDescent="0.2">
      <c r="A267" s="68"/>
      <c r="B267" s="68"/>
      <c r="C267" s="68"/>
      <c r="D267" s="68"/>
      <c r="E267" s="37" t="s">
        <v>145</v>
      </c>
      <c r="F267" s="58">
        <f t="shared" si="64"/>
        <v>0</v>
      </c>
      <c r="G267" s="58"/>
      <c r="H267" s="58"/>
      <c r="I267" s="58"/>
      <c r="J267" s="58"/>
      <c r="K267" s="58">
        <f t="shared" si="65"/>
        <v>29449700</v>
      </c>
      <c r="L267" s="58"/>
      <c r="M267" s="58"/>
      <c r="N267" s="58"/>
      <c r="O267" s="58">
        <v>29449700</v>
      </c>
      <c r="P267" s="58">
        <v>29449700</v>
      </c>
      <c r="Q267" s="61">
        <f t="shared" si="66"/>
        <v>29449700</v>
      </c>
    </row>
    <row r="268" spans="1:17" s="10" customFormat="1" ht="64.5" customHeight="1" x14ac:dyDescent="0.2">
      <c r="A268" s="26" t="s">
        <v>543</v>
      </c>
      <c r="B268" s="26" t="s">
        <v>542</v>
      </c>
      <c r="C268" s="26" t="s">
        <v>262</v>
      </c>
      <c r="D268" s="26" t="s">
        <v>263</v>
      </c>
      <c r="E268" s="41" t="s">
        <v>681</v>
      </c>
      <c r="F268" s="56">
        <f t="shared" si="64"/>
        <v>0</v>
      </c>
      <c r="G268" s="56"/>
      <c r="H268" s="56"/>
      <c r="I268" s="56"/>
      <c r="J268" s="56"/>
      <c r="K268" s="56">
        <f t="shared" si="65"/>
        <v>106784827</v>
      </c>
      <c r="L268" s="56"/>
      <c r="M268" s="56"/>
      <c r="N268" s="56"/>
      <c r="O268" s="56">
        <v>106784827</v>
      </c>
      <c r="P268" s="56">
        <v>106784827</v>
      </c>
      <c r="Q268" s="57">
        <f t="shared" si="66"/>
        <v>106784827</v>
      </c>
    </row>
    <row r="269" spans="1:17" s="10" customFormat="1" ht="15" hidden="1" x14ac:dyDescent="0.2">
      <c r="A269" s="50"/>
      <c r="B269" s="50"/>
      <c r="C269" s="50"/>
      <c r="D269" s="50"/>
      <c r="E269" s="53" t="s">
        <v>142</v>
      </c>
      <c r="F269" s="64">
        <f t="shared" si="64"/>
        <v>0</v>
      </c>
      <c r="G269" s="64"/>
      <c r="H269" s="64"/>
      <c r="I269" s="64"/>
      <c r="J269" s="64"/>
      <c r="K269" s="64">
        <f t="shared" si="65"/>
        <v>0</v>
      </c>
      <c r="L269" s="64"/>
      <c r="M269" s="64"/>
      <c r="N269" s="64"/>
      <c r="O269" s="64"/>
      <c r="P269" s="64"/>
      <c r="Q269" s="65">
        <f t="shared" si="66"/>
        <v>0</v>
      </c>
    </row>
    <row r="270" spans="1:17" s="10" customFormat="1" ht="30" hidden="1" x14ac:dyDescent="0.2">
      <c r="A270" s="51"/>
      <c r="B270" s="51"/>
      <c r="C270" s="51"/>
      <c r="D270" s="51"/>
      <c r="E270" s="37" t="s">
        <v>145</v>
      </c>
      <c r="F270" s="58">
        <f t="shared" si="64"/>
        <v>0</v>
      </c>
      <c r="G270" s="58"/>
      <c r="H270" s="58"/>
      <c r="I270" s="58"/>
      <c r="J270" s="58"/>
      <c r="K270" s="58">
        <f t="shared" si="65"/>
        <v>0</v>
      </c>
      <c r="L270" s="58"/>
      <c r="M270" s="58"/>
      <c r="N270" s="58"/>
      <c r="O270" s="58"/>
      <c r="P270" s="58"/>
      <c r="Q270" s="61">
        <f t="shared" si="66"/>
        <v>0</v>
      </c>
    </row>
    <row r="271" spans="1:17" s="10" customFormat="1" ht="60" x14ac:dyDescent="0.2">
      <c r="A271" s="26" t="s">
        <v>545</v>
      </c>
      <c r="B271" s="26" t="s">
        <v>544</v>
      </c>
      <c r="C271" s="26">
        <v>150114</v>
      </c>
      <c r="D271" s="26" t="s">
        <v>235</v>
      </c>
      <c r="E271" s="41" t="s">
        <v>259</v>
      </c>
      <c r="F271" s="56">
        <f t="shared" si="64"/>
        <v>0</v>
      </c>
      <c r="G271" s="56"/>
      <c r="H271" s="56"/>
      <c r="I271" s="56"/>
      <c r="J271" s="56"/>
      <c r="K271" s="56">
        <f t="shared" si="65"/>
        <v>19576334</v>
      </c>
      <c r="L271" s="56"/>
      <c r="M271" s="56"/>
      <c r="N271" s="56"/>
      <c r="O271" s="56">
        <v>19576334</v>
      </c>
      <c r="P271" s="56">
        <v>19576334</v>
      </c>
      <c r="Q271" s="57">
        <f t="shared" si="66"/>
        <v>19576334</v>
      </c>
    </row>
    <row r="272" spans="1:17" s="10" customFormat="1" ht="45" x14ac:dyDescent="0.2">
      <c r="A272" s="26" t="s">
        <v>548</v>
      </c>
      <c r="B272" s="26" t="s">
        <v>547</v>
      </c>
      <c r="C272" s="26" t="s">
        <v>264</v>
      </c>
      <c r="D272" s="26" t="s">
        <v>236</v>
      </c>
      <c r="E272" s="41" t="s">
        <v>546</v>
      </c>
      <c r="F272" s="56">
        <f t="shared" si="64"/>
        <v>0</v>
      </c>
      <c r="G272" s="56"/>
      <c r="H272" s="56"/>
      <c r="I272" s="56"/>
      <c r="J272" s="56"/>
      <c r="K272" s="56">
        <f t="shared" si="65"/>
        <v>9465013</v>
      </c>
      <c r="L272" s="56"/>
      <c r="M272" s="56"/>
      <c r="N272" s="56"/>
      <c r="O272" s="56">
        <v>9465013</v>
      </c>
      <c r="P272" s="56">
        <v>9465013</v>
      </c>
      <c r="Q272" s="57">
        <f t="shared" si="66"/>
        <v>9465013</v>
      </c>
    </row>
    <row r="273" spans="1:17" s="10" customFormat="1" ht="28.5" hidden="1" x14ac:dyDescent="0.2">
      <c r="A273" s="38" t="s">
        <v>52</v>
      </c>
      <c r="B273" s="38" t="s">
        <v>51</v>
      </c>
      <c r="C273" s="38"/>
      <c r="D273" s="38"/>
      <c r="E273" s="39" t="s">
        <v>50</v>
      </c>
      <c r="F273" s="57">
        <f>F274</f>
        <v>0</v>
      </c>
      <c r="G273" s="57">
        <f t="shared" ref="G273:Q273" si="67">G274</f>
        <v>0</v>
      </c>
      <c r="H273" s="57">
        <f t="shared" si="67"/>
        <v>0</v>
      </c>
      <c r="I273" s="57">
        <f t="shared" si="67"/>
        <v>0</v>
      </c>
      <c r="J273" s="57">
        <f t="shared" si="67"/>
        <v>0</v>
      </c>
      <c r="K273" s="57">
        <f t="shared" si="67"/>
        <v>0</v>
      </c>
      <c r="L273" s="57">
        <f t="shared" si="67"/>
        <v>0</v>
      </c>
      <c r="M273" s="57">
        <f t="shared" si="67"/>
        <v>0</v>
      </c>
      <c r="N273" s="57">
        <f t="shared" si="67"/>
        <v>0</v>
      </c>
      <c r="O273" s="57">
        <f t="shared" si="67"/>
        <v>0</v>
      </c>
      <c r="P273" s="57">
        <f t="shared" si="67"/>
        <v>0</v>
      </c>
      <c r="Q273" s="57">
        <f t="shared" si="67"/>
        <v>0</v>
      </c>
    </row>
    <row r="274" spans="1:17" s="10" customFormat="1" ht="47.25" hidden="1" customHeight="1" x14ac:dyDescent="0.2">
      <c r="A274" s="40" t="s">
        <v>551</v>
      </c>
      <c r="B274" s="40" t="s">
        <v>550</v>
      </c>
      <c r="C274" s="40" t="s">
        <v>254</v>
      </c>
      <c r="D274" s="40" t="s">
        <v>71</v>
      </c>
      <c r="E274" s="37" t="s">
        <v>549</v>
      </c>
      <c r="F274" s="58">
        <f>G274+J274</f>
        <v>0</v>
      </c>
      <c r="G274" s="58"/>
      <c r="H274" s="58"/>
      <c r="I274" s="58"/>
      <c r="J274" s="58"/>
      <c r="K274" s="58">
        <f>L274+O274</f>
        <v>0</v>
      </c>
      <c r="L274" s="58"/>
      <c r="M274" s="58"/>
      <c r="N274" s="58"/>
      <c r="O274" s="58"/>
      <c r="P274" s="58"/>
      <c r="Q274" s="61">
        <f>F274+K274</f>
        <v>0</v>
      </c>
    </row>
    <row r="275" spans="1:17" s="10" customFormat="1" ht="30" x14ac:dyDescent="0.2">
      <c r="A275" s="26" t="s">
        <v>552</v>
      </c>
      <c r="B275" s="26" t="s">
        <v>295</v>
      </c>
      <c r="C275" s="26" t="s">
        <v>78</v>
      </c>
      <c r="D275" s="26" t="s">
        <v>80</v>
      </c>
      <c r="E275" s="36" t="s">
        <v>740</v>
      </c>
      <c r="F275" s="56">
        <f>G275+J275</f>
        <v>8144757</v>
      </c>
      <c r="G275" s="56">
        <v>8144757</v>
      </c>
      <c r="H275" s="56"/>
      <c r="I275" s="56"/>
      <c r="J275" s="56"/>
      <c r="K275" s="56">
        <f>L275+O275</f>
        <v>0</v>
      </c>
      <c r="L275" s="56"/>
      <c r="M275" s="56"/>
      <c r="N275" s="56"/>
      <c r="O275" s="56"/>
      <c r="P275" s="56"/>
      <c r="Q275" s="57">
        <f>F275+K275</f>
        <v>8144757</v>
      </c>
    </row>
    <row r="276" spans="1:17" s="10" customFormat="1" ht="15" x14ac:dyDescent="0.2">
      <c r="A276" s="26" t="s">
        <v>553</v>
      </c>
      <c r="B276" s="26" t="s">
        <v>299</v>
      </c>
      <c r="C276" s="26">
        <v>250380</v>
      </c>
      <c r="D276" s="26" t="s">
        <v>67</v>
      </c>
      <c r="E276" s="36" t="s">
        <v>141</v>
      </c>
      <c r="F276" s="56">
        <f>G276+J276</f>
        <v>0</v>
      </c>
      <c r="G276" s="56">
        <f>SUM(G278,G279)</f>
        <v>0</v>
      </c>
      <c r="H276" s="56">
        <f>SUM(H278,H279)</f>
        <v>0</v>
      </c>
      <c r="I276" s="56">
        <f>SUM(I278,I279)</f>
        <v>0</v>
      </c>
      <c r="J276" s="56">
        <f>SUM(J278,J279)</f>
        <v>0</v>
      </c>
      <c r="K276" s="56">
        <f>L276+O276</f>
        <v>13699900</v>
      </c>
      <c r="L276" s="56">
        <f>SUM(L278,L279)</f>
        <v>0</v>
      </c>
      <c r="M276" s="56">
        <f>SUM(M278,M279)</f>
        <v>0</v>
      </c>
      <c r="N276" s="56">
        <f>SUM(N278,N279)</f>
        <v>0</v>
      </c>
      <c r="O276" s="56">
        <f>SUM(O278,O279)</f>
        <v>13699900</v>
      </c>
      <c r="P276" s="56">
        <f>SUM(P278,P279)</f>
        <v>13699900</v>
      </c>
      <c r="Q276" s="57">
        <f>F276+K276</f>
        <v>13699900</v>
      </c>
    </row>
    <row r="277" spans="1:17" s="10" customFormat="1" ht="15" x14ac:dyDescent="0.2">
      <c r="A277" s="26"/>
      <c r="B277" s="26"/>
      <c r="C277" s="26"/>
      <c r="D277" s="26"/>
      <c r="E277" s="36" t="s">
        <v>144</v>
      </c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7"/>
    </row>
    <row r="278" spans="1:17" s="10" customFormat="1" ht="47.25" hidden="1" customHeight="1" x14ac:dyDescent="0.2">
      <c r="A278" s="26"/>
      <c r="B278" s="26"/>
      <c r="C278" s="26"/>
      <c r="D278" s="26"/>
      <c r="E278" s="36" t="s">
        <v>268</v>
      </c>
      <c r="F278" s="56">
        <f t="shared" ref="F278:F289" si="68">G278+J278</f>
        <v>0</v>
      </c>
      <c r="G278" s="56"/>
      <c r="H278" s="56"/>
      <c r="I278" s="56"/>
      <c r="J278" s="56"/>
      <c r="K278" s="56">
        <f t="shared" ref="K278:K289" si="69">L278+O278</f>
        <v>0</v>
      </c>
      <c r="L278" s="56"/>
      <c r="M278" s="56"/>
      <c r="N278" s="56"/>
      <c r="O278" s="56"/>
      <c r="P278" s="56"/>
      <c r="Q278" s="57">
        <f>F278+K278</f>
        <v>0</v>
      </c>
    </row>
    <row r="279" spans="1:17" s="10" customFormat="1" ht="60" x14ac:dyDescent="0.2">
      <c r="A279" s="26" t="s">
        <v>682</v>
      </c>
      <c r="B279" s="26" t="s">
        <v>683</v>
      </c>
      <c r="C279" s="26"/>
      <c r="D279" s="26" t="s">
        <v>67</v>
      </c>
      <c r="E279" s="36" t="s">
        <v>266</v>
      </c>
      <c r="F279" s="56">
        <f t="shared" si="68"/>
        <v>0</v>
      </c>
      <c r="G279" s="56"/>
      <c r="H279" s="56"/>
      <c r="I279" s="56"/>
      <c r="J279" s="56"/>
      <c r="K279" s="56">
        <f t="shared" si="69"/>
        <v>13699900</v>
      </c>
      <c r="L279" s="56"/>
      <c r="M279" s="56"/>
      <c r="N279" s="56"/>
      <c r="O279" s="56">
        <v>13699900</v>
      </c>
      <c r="P279" s="56">
        <v>13699900</v>
      </c>
      <c r="Q279" s="57">
        <f>F279+K279</f>
        <v>13699900</v>
      </c>
    </row>
    <row r="280" spans="1:17" s="20" customFormat="1" ht="49.5" customHeight="1" x14ac:dyDescent="0.2">
      <c r="A280" s="33" t="s">
        <v>554</v>
      </c>
      <c r="B280" s="43"/>
      <c r="C280" s="43" t="s">
        <v>99</v>
      </c>
      <c r="D280" s="43"/>
      <c r="E280" s="44" t="s">
        <v>698</v>
      </c>
      <c r="F280" s="59">
        <f>F281</f>
        <v>1320000</v>
      </c>
      <c r="G280" s="59">
        <f t="shared" ref="G280:Q280" si="70">G281</f>
        <v>1320000</v>
      </c>
      <c r="H280" s="59">
        <f t="shared" si="70"/>
        <v>0</v>
      </c>
      <c r="I280" s="59">
        <f t="shared" si="70"/>
        <v>0</v>
      </c>
      <c r="J280" s="59">
        <f t="shared" si="70"/>
        <v>0</v>
      </c>
      <c r="K280" s="59">
        <f t="shared" si="70"/>
        <v>300000</v>
      </c>
      <c r="L280" s="59">
        <f t="shared" si="70"/>
        <v>0</v>
      </c>
      <c r="M280" s="59">
        <f t="shared" si="70"/>
        <v>0</v>
      </c>
      <c r="N280" s="59">
        <f t="shared" si="70"/>
        <v>0</v>
      </c>
      <c r="O280" s="59">
        <f t="shared" si="70"/>
        <v>300000</v>
      </c>
      <c r="P280" s="59">
        <f t="shared" si="70"/>
        <v>300000</v>
      </c>
      <c r="Q280" s="59">
        <f t="shared" si="70"/>
        <v>1620000</v>
      </c>
    </row>
    <row r="281" spans="1:17" s="20" customFormat="1" ht="45" x14ac:dyDescent="0.2">
      <c r="A281" s="45" t="s">
        <v>555</v>
      </c>
      <c r="B281" s="33"/>
      <c r="C281" s="45" t="s">
        <v>99</v>
      </c>
      <c r="D281" s="45"/>
      <c r="E281" s="46" t="s">
        <v>698</v>
      </c>
      <c r="F281" s="60">
        <f>G281+J281</f>
        <v>1320000</v>
      </c>
      <c r="G281" s="60">
        <f>G282</f>
        <v>1320000</v>
      </c>
      <c r="H281" s="60">
        <f>H282</f>
        <v>0</v>
      </c>
      <c r="I281" s="60">
        <f>I282</f>
        <v>0</v>
      </c>
      <c r="J281" s="60">
        <f>J282</f>
        <v>0</v>
      </c>
      <c r="K281" s="60">
        <f>L281+O281</f>
        <v>300000</v>
      </c>
      <c r="L281" s="60">
        <f>L282</f>
        <v>0</v>
      </c>
      <c r="M281" s="60">
        <f>M282</f>
        <v>0</v>
      </c>
      <c r="N281" s="60">
        <f>N282</f>
        <v>0</v>
      </c>
      <c r="O281" s="60">
        <f>O282</f>
        <v>300000</v>
      </c>
      <c r="P281" s="60">
        <f>P282</f>
        <v>300000</v>
      </c>
      <c r="Q281" s="60">
        <f>F281+K281</f>
        <v>1620000</v>
      </c>
    </row>
    <row r="282" spans="1:17" s="10" customFormat="1" ht="30" x14ac:dyDescent="0.2">
      <c r="A282" s="26" t="s">
        <v>557</v>
      </c>
      <c r="B282" s="26" t="s">
        <v>556</v>
      </c>
      <c r="C282" s="26" t="s">
        <v>100</v>
      </c>
      <c r="D282" s="26" t="s">
        <v>101</v>
      </c>
      <c r="E282" s="36" t="s">
        <v>102</v>
      </c>
      <c r="F282" s="56">
        <f t="shared" si="68"/>
        <v>1320000</v>
      </c>
      <c r="G282" s="56">
        <v>1320000</v>
      </c>
      <c r="H282" s="56"/>
      <c r="I282" s="56"/>
      <c r="J282" s="56"/>
      <c r="K282" s="56">
        <f t="shared" si="69"/>
        <v>300000</v>
      </c>
      <c r="L282" s="56"/>
      <c r="M282" s="56"/>
      <c r="N282" s="56"/>
      <c r="O282" s="56">
        <v>300000</v>
      </c>
      <c r="P282" s="56">
        <v>300000</v>
      </c>
      <c r="Q282" s="57">
        <f t="shared" ref="Q282:Q297" si="71">F282+K282</f>
        <v>1620000</v>
      </c>
    </row>
    <row r="283" spans="1:17" s="10" customFormat="1" ht="42.75" hidden="1" x14ac:dyDescent="0.2">
      <c r="A283" s="38"/>
      <c r="B283" s="38"/>
      <c r="C283" s="38" t="s">
        <v>106</v>
      </c>
      <c r="D283" s="38"/>
      <c r="E283" s="39" t="s">
        <v>107</v>
      </c>
      <c r="F283" s="57">
        <f>G283+J283</f>
        <v>0</v>
      </c>
      <c r="G283" s="57">
        <f>SUM(G286,G287,G288,G289+G284)+G285</f>
        <v>0</v>
      </c>
      <c r="H283" s="57">
        <f>SUM(H286,H287,H288,H289+H284)+H285</f>
        <v>0</v>
      </c>
      <c r="I283" s="57">
        <f>SUM(I286,I287,I288,I289+I284)+I285</f>
        <v>0</v>
      </c>
      <c r="J283" s="57">
        <f>SUM(J286,J287,J288,J289+J284)+J285</f>
        <v>0</v>
      </c>
      <c r="K283" s="57">
        <f t="shared" si="69"/>
        <v>0</v>
      </c>
      <c r="L283" s="57">
        <f>SUM(L286,L287,L288,L289)+L284+L285</f>
        <v>0</v>
      </c>
      <c r="M283" s="57">
        <f>SUM(M286,M287,M288,M289)+M284+M285</f>
        <v>0</v>
      </c>
      <c r="N283" s="57">
        <f>SUM(N286,N287,N288,N289)+N284+N285</f>
        <v>0</v>
      </c>
      <c r="O283" s="57">
        <f>SUM(O286,O287,O288,O289)+O284+O285</f>
        <v>0</v>
      </c>
      <c r="P283" s="57">
        <f>SUM(P286,P287,P288,P289)+P284+P285</f>
        <v>0</v>
      </c>
      <c r="Q283" s="57">
        <f t="shared" si="71"/>
        <v>0</v>
      </c>
    </row>
    <row r="284" spans="1:17" s="10" customFormat="1" ht="45" hidden="1" x14ac:dyDescent="0.2">
      <c r="A284" s="26"/>
      <c r="B284" s="26"/>
      <c r="C284" s="26">
        <v>200300</v>
      </c>
      <c r="D284" s="26" t="s">
        <v>81</v>
      </c>
      <c r="E284" s="36" t="s">
        <v>256</v>
      </c>
      <c r="F284" s="56">
        <f t="shared" si="68"/>
        <v>0</v>
      </c>
      <c r="G284" s="57"/>
      <c r="H284" s="57"/>
      <c r="I284" s="57"/>
      <c r="J284" s="57"/>
      <c r="K284" s="56">
        <f t="shared" si="69"/>
        <v>0</v>
      </c>
      <c r="L284" s="57"/>
      <c r="M284" s="57"/>
      <c r="N284" s="57"/>
      <c r="O284" s="56"/>
      <c r="P284" s="56"/>
      <c r="Q284" s="57">
        <f t="shared" si="71"/>
        <v>0</v>
      </c>
    </row>
    <row r="285" spans="1:17" s="10" customFormat="1" ht="90" hidden="1" x14ac:dyDescent="0.2">
      <c r="A285" s="26"/>
      <c r="B285" s="26"/>
      <c r="C285" s="26">
        <v>250344</v>
      </c>
      <c r="D285" s="26" t="s">
        <v>67</v>
      </c>
      <c r="E285" s="36" t="s">
        <v>257</v>
      </c>
      <c r="F285" s="56">
        <f t="shared" si="68"/>
        <v>0</v>
      </c>
      <c r="G285" s="57"/>
      <c r="H285" s="57"/>
      <c r="I285" s="57"/>
      <c r="J285" s="57"/>
      <c r="K285" s="56">
        <f t="shared" si="69"/>
        <v>0</v>
      </c>
      <c r="L285" s="57"/>
      <c r="M285" s="57"/>
      <c r="N285" s="57"/>
      <c r="O285" s="56"/>
      <c r="P285" s="56"/>
      <c r="Q285" s="57">
        <f t="shared" si="71"/>
        <v>0</v>
      </c>
    </row>
    <row r="286" spans="1:17" s="10" customFormat="1" ht="30" hidden="1" x14ac:dyDescent="0.2">
      <c r="A286" s="26"/>
      <c r="B286" s="26"/>
      <c r="C286" s="26">
        <v>240601</v>
      </c>
      <c r="D286" s="26" t="s">
        <v>81</v>
      </c>
      <c r="E286" s="36" t="s">
        <v>82</v>
      </c>
      <c r="F286" s="56">
        <f t="shared" si="68"/>
        <v>0</v>
      </c>
      <c r="G286" s="56"/>
      <c r="H286" s="56"/>
      <c r="I286" s="56"/>
      <c r="J286" s="56"/>
      <c r="K286" s="56">
        <f t="shared" si="69"/>
        <v>0</v>
      </c>
      <c r="L286" s="56"/>
      <c r="M286" s="56"/>
      <c r="N286" s="56"/>
      <c r="O286" s="56">
        <v>0</v>
      </c>
      <c r="P286" s="56">
        <v>0</v>
      </c>
      <c r="Q286" s="57">
        <f t="shared" si="71"/>
        <v>0</v>
      </c>
    </row>
    <row r="287" spans="1:17" s="10" customFormat="1" ht="15" hidden="1" x14ac:dyDescent="0.2">
      <c r="A287" s="26"/>
      <c r="B287" s="26"/>
      <c r="C287" s="26" t="s">
        <v>83</v>
      </c>
      <c r="D287" s="26" t="s">
        <v>84</v>
      </c>
      <c r="E287" s="36" t="s">
        <v>85</v>
      </c>
      <c r="F287" s="56">
        <f t="shared" si="68"/>
        <v>0</v>
      </c>
      <c r="G287" s="56"/>
      <c r="H287" s="56"/>
      <c r="I287" s="56"/>
      <c r="J287" s="56"/>
      <c r="K287" s="56">
        <f t="shared" si="69"/>
        <v>0</v>
      </c>
      <c r="L287" s="56"/>
      <c r="M287" s="56"/>
      <c r="N287" s="56"/>
      <c r="O287" s="56"/>
      <c r="P287" s="56"/>
      <c r="Q287" s="57">
        <f t="shared" si="71"/>
        <v>0</v>
      </c>
    </row>
    <row r="288" spans="1:17" s="10" customFormat="1" ht="30" hidden="1" x14ac:dyDescent="0.2">
      <c r="A288" s="26"/>
      <c r="B288" s="26"/>
      <c r="C288" s="26" t="s">
        <v>103</v>
      </c>
      <c r="D288" s="26" t="s">
        <v>104</v>
      </c>
      <c r="E288" s="36" t="s">
        <v>105</v>
      </c>
      <c r="F288" s="56">
        <f t="shared" si="68"/>
        <v>0</v>
      </c>
      <c r="G288" s="56"/>
      <c r="H288" s="56"/>
      <c r="I288" s="56"/>
      <c r="J288" s="56"/>
      <c r="K288" s="56">
        <f t="shared" si="69"/>
        <v>0</v>
      </c>
      <c r="L288" s="56"/>
      <c r="M288" s="56"/>
      <c r="N288" s="56"/>
      <c r="O288" s="56"/>
      <c r="P288" s="56"/>
      <c r="Q288" s="57">
        <f t="shared" si="71"/>
        <v>0</v>
      </c>
    </row>
    <row r="289" spans="1:17" s="10" customFormat="1" ht="15" hidden="1" x14ac:dyDescent="0.2">
      <c r="A289" s="26"/>
      <c r="B289" s="26"/>
      <c r="C289" s="26">
        <v>250380</v>
      </c>
      <c r="D289" s="26" t="s">
        <v>67</v>
      </c>
      <c r="E289" s="36" t="s">
        <v>93</v>
      </c>
      <c r="F289" s="56">
        <f t="shared" si="68"/>
        <v>0</v>
      </c>
      <c r="G289" s="56">
        <f>SUM(G291)</f>
        <v>0</v>
      </c>
      <c r="H289" s="56">
        <f>SUM(H291)</f>
        <v>0</v>
      </c>
      <c r="I289" s="56">
        <f>SUM(I291)</f>
        <v>0</v>
      </c>
      <c r="J289" s="56">
        <f>SUM(J291)</f>
        <v>0</v>
      </c>
      <c r="K289" s="56">
        <f t="shared" si="69"/>
        <v>0</v>
      </c>
      <c r="L289" s="56">
        <f>SUM(L291)</f>
        <v>0</v>
      </c>
      <c r="M289" s="56">
        <f>SUM(M291)</f>
        <v>0</v>
      </c>
      <c r="N289" s="56">
        <f>SUM(N291)</f>
        <v>0</v>
      </c>
      <c r="O289" s="56">
        <f>SUM(O291)</f>
        <v>0</v>
      </c>
      <c r="P289" s="56">
        <f>SUM(P291)</f>
        <v>0</v>
      </c>
      <c r="Q289" s="57">
        <f t="shared" si="71"/>
        <v>0</v>
      </c>
    </row>
    <row r="290" spans="1:17" s="10" customFormat="1" ht="15" hidden="1" x14ac:dyDescent="0.2">
      <c r="A290" s="26"/>
      <c r="B290" s="26"/>
      <c r="C290" s="26"/>
      <c r="D290" s="26"/>
      <c r="E290" s="36" t="s">
        <v>144</v>
      </c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7">
        <f t="shared" si="71"/>
        <v>0</v>
      </c>
    </row>
    <row r="291" spans="1:17" s="10" customFormat="1" ht="45" hidden="1" x14ac:dyDescent="0.2">
      <c r="A291" s="26"/>
      <c r="B291" s="26"/>
      <c r="C291" s="26"/>
      <c r="D291" s="26"/>
      <c r="E291" s="36" t="s">
        <v>96</v>
      </c>
      <c r="F291" s="56">
        <f t="shared" ref="F291:F313" si="72">G291+J291</f>
        <v>0</v>
      </c>
      <c r="G291" s="56"/>
      <c r="H291" s="56"/>
      <c r="I291" s="56"/>
      <c r="J291" s="56"/>
      <c r="K291" s="56">
        <f t="shared" ref="K291:K313" si="73">L291+O291</f>
        <v>0</v>
      </c>
      <c r="L291" s="56"/>
      <c r="M291" s="56"/>
      <c r="N291" s="56"/>
      <c r="O291" s="56"/>
      <c r="P291" s="56"/>
      <c r="Q291" s="57">
        <f t="shared" si="71"/>
        <v>0</v>
      </c>
    </row>
    <row r="292" spans="1:17" s="20" customFormat="1" ht="43.5" customHeight="1" x14ac:dyDescent="0.2">
      <c r="A292" s="33" t="s">
        <v>558</v>
      </c>
      <c r="B292" s="43"/>
      <c r="C292" s="43" t="s">
        <v>108</v>
      </c>
      <c r="D292" s="43"/>
      <c r="E292" s="44" t="s">
        <v>699</v>
      </c>
      <c r="F292" s="59">
        <f>F293</f>
        <v>58138000</v>
      </c>
      <c r="G292" s="59">
        <f t="shared" ref="G292:Q292" si="74">G293</f>
        <v>58138000</v>
      </c>
      <c r="H292" s="59">
        <f t="shared" si="74"/>
        <v>44280300</v>
      </c>
      <c r="I292" s="59">
        <f t="shared" si="74"/>
        <v>0</v>
      </c>
      <c r="J292" s="59">
        <f t="shared" si="74"/>
        <v>0</v>
      </c>
      <c r="K292" s="59">
        <f t="shared" si="74"/>
        <v>54859660</v>
      </c>
      <c r="L292" s="59">
        <f t="shared" si="74"/>
        <v>47033259</v>
      </c>
      <c r="M292" s="59">
        <f t="shared" si="74"/>
        <v>24391259</v>
      </c>
      <c r="N292" s="59">
        <f t="shared" si="74"/>
        <v>3932799</v>
      </c>
      <c r="O292" s="59">
        <f t="shared" si="74"/>
        <v>7826401</v>
      </c>
      <c r="P292" s="59">
        <f t="shared" si="74"/>
        <v>6500000</v>
      </c>
      <c r="Q292" s="59">
        <f t="shared" si="74"/>
        <v>112997660</v>
      </c>
    </row>
    <row r="293" spans="1:17" s="20" customFormat="1" ht="47.25" customHeight="1" x14ac:dyDescent="0.2">
      <c r="A293" s="45" t="s">
        <v>559</v>
      </c>
      <c r="B293" s="33"/>
      <c r="C293" s="45" t="s">
        <v>108</v>
      </c>
      <c r="D293" s="45"/>
      <c r="E293" s="46" t="s">
        <v>699</v>
      </c>
      <c r="F293" s="60">
        <f>G293+J293</f>
        <v>58138000</v>
      </c>
      <c r="G293" s="60">
        <f>G294+G296+G297+G298+G295</f>
        <v>58138000</v>
      </c>
      <c r="H293" s="60">
        <f>H294+H296+H297+H298+H295</f>
        <v>44280300</v>
      </c>
      <c r="I293" s="60">
        <f>I294+I296+I297+I298+I295</f>
        <v>0</v>
      </c>
      <c r="J293" s="60">
        <f>J294+J296+J297+J298+J295</f>
        <v>0</v>
      </c>
      <c r="K293" s="60">
        <f>L293+O293</f>
        <v>54859660</v>
      </c>
      <c r="L293" s="60">
        <f>L294+L296+L297+L298+L295</f>
        <v>47033259</v>
      </c>
      <c r="M293" s="60">
        <f>M294+M296+M297+M298+M295</f>
        <v>24391259</v>
      </c>
      <c r="N293" s="60">
        <f>N294+N296+N297+N298+N295</f>
        <v>3932799</v>
      </c>
      <c r="O293" s="60">
        <f>O294+O296+O297+O298+O295</f>
        <v>7826401</v>
      </c>
      <c r="P293" s="60">
        <f>P294+P296+P297+P298+P295</f>
        <v>6500000</v>
      </c>
      <c r="Q293" s="60">
        <f>F293+K293</f>
        <v>112997660</v>
      </c>
    </row>
    <row r="294" spans="1:17" s="10" customFormat="1" ht="30" hidden="1" x14ac:dyDescent="0.2">
      <c r="A294" s="42">
        <v>5317310</v>
      </c>
      <c r="B294" s="42">
        <v>7310</v>
      </c>
      <c r="C294" s="42">
        <v>160101</v>
      </c>
      <c r="D294" s="26" t="s">
        <v>109</v>
      </c>
      <c r="E294" s="36" t="s">
        <v>560</v>
      </c>
      <c r="F294" s="56">
        <f t="shared" si="72"/>
        <v>0</v>
      </c>
      <c r="G294" s="56"/>
      <c r="H294" s="56"/>
      <c r="I294" s="56"/>
      <c r="J294" s="56"/>
      <c r="K294" s="56">
        <f t="shared" si="73"/>
        <v>0</v>
      </c>
      <c r="L294" s="56"/>
      <c r="M294" s="56"/>
      <c r="N294" s="56"/>
      <c r="O294" s="56"/>
      <c r="P294" s="56"/>
      <c r="Q294" s="57">
        <f t="shared" si="71"/>
        <v>0</v>
      </c>
    </row>
    <row r="295" spans="1:17" s="10" customFormat="1" ht="45.75" customHeight="1" x14ac:dyDescent="0.2">
      <c r="A295" s="26" t="s">
        <v>678</v>
      </c>
      <c r="B295" s="26" t="s">
        <v>677</v>
      </c>
      <c r="C295" s="26" t="s">
        <v>675</v>
      </c>
      <c r="D295" s="26" t="s">
        <v>109</v>
      </c>
      <c r="E295" s="36" t="s">
        <v>676</v>
      </c>
      <c r="F295" s="56">
        <f>G295+J295</f>
        <v>0</v>
      </c>
      <c r="G295" s="56"/>
      <c r="H295" s="56"/>
      <c r="I295" s="56"/>
      <c r="J295" s="56"/>
      <c r="K295" s="56">
        <f>L295+O295</f>
        <v>4000000</v>
      </c>
      <c r="L295" s="56"/>
      <c r="M295" s="56"/>
      <c r="N295" s="56"/>
      <c r="O295" s="56">
        <v>4000000</v>
      </c>
      <c r="P295" s="56">
        <v>4000000</v>
      </c>
      <c r="Q295" s="57">
        <f>F295+K295</f>
        <v>4000000</v>
      </c>
    </row>
    <row r="296" spans="1:17" s="10" customFormat="1" ht="75" x14ac:dyDescent="0.2">
      <c r="A296" s="26" t="s">
        <v>563</v>
      </c>
      <c r="B296" s="26" t="s">
        <v>562</v>
      </c>
      <c r="C296" s="26">
        <v>160904</v>
      </c>
      <c r="D296" s="26" t="s">
        <v>109</v>
      </c>
      <c r="E296" s="36" t="s">
        <v>561</v>
      </c>
      <c r="F296" s="56">
        <f t="shared" si="72"/>
        <v>54022000</v>
      </c>
      <c r="G296" s="56">
        <v>54022000</v>
      </c>
      <c r="H296" s="56">
        <v>44280300</v>
      </c>
      <c r="I296" s="56"/>
      <c r="J296" s="56"/>
      <c r="K296" s="56">
        <f t="shared" si="73"/>
        <v>48359660</v>
      </c>
      <c r="L296" s="56">
        <v>47033259</v>
      </c>
      <c r="M296" s="56">
        <v>24391259</v>
      </c>
      <c r="N296" s="56">
        <v>3932799</v>
      </c>
      <c r="O296" s="56">
        <v>1326401</v>
      </c>
      <c r="P296" s="56"/>
      <c r="Q296" s="57">
        <f t="shared" si="71"/>
        <v>102381660</v>
      </c>
    </row>
    <row r="297" spans="1:17" s="10" customFormat="1" ht="60" hidden="1" customHeight="1" x14ac:dyDescent="0.2">
      <c r="A297" s="26" t="s">
        <v>566</v>
      </c>
      <c r="B297" s="26" t="s">
        <v>565</v>
      </c>
      <c r="C297" s="26" t="s">
        <v>110</v>
      </c>
      <c r="D297" s="26" t="s">
        <v>67</v>
      </c>
      <c r="E297" s="36" t="s">
        <v>564</v>
      </c>
      <c r="F297" s="56">
        <f t="shared" si="72"/>
        <v>0</v>
      </c>
      <c r="G297" s="56"/>
      <c r="H297" s="56"/>
      <c r="I297" s="56"/>
      <c r="J297" s="56"/>
      <c r="K297" s="56">
        <f t="shared" si="73"/>
        <v>0</v>
      </c>
      <c r="L297" s="56"/>
      <c r="M297" s="56"/>
      <c r="N297" s="56"/>
      <c r="O297" s="56"/>
      <c r="P297" s="56">
        <v>0</v>
      </c>
      <c r="Q297" s="57">
        <f t="shared" si="71"/>
        <v>0</v>
      </c>
    </row>
    <row r="298" spans="1:17" s="10" customFormat="1" ht="15" customHeight="1" x14ac:dyDescent="0.2">
      <c r="A298" s="42">
        <v>5318800</v>
      </c>
      <c r="B298" s="26" t="s">
        <v>299</v>
      </c>
      <c r="C298" s="42">
        <v>250380</v>
      </c>
      <c r="D298" s="42" t="s">
        <v>67</v>
      </c>
      <c r="E298" s="36" t="s">
        <v>277</v>
      </c>
      <c r="F298" s="56">
        <f t="shared" si="72"/>
        <v>4116000</v>
      </c>
      <c r="G298" s="56">
        <f>G300+G301</f>
        <v>4116000</v>
      </c>
      <c r="H298" s="56">
        <f t="shared" ref="H298:P298" si="75">H300+H301</f>
        <v>0</v>
      </c>
      <c r="I298" s="56">
        <f t="shared" si="75"/>
        <v>0</v>
      </c>
      <c r="J298" s="56">
        <f t="shared" si="75"/>
        <v>0</v>
      </c>
      <c r="K298" s="56">
        <f t="shared" si="73"/>
        <v>2500000</v>
      </c>
      <c r="L298" s="56">
        <f t="shared" si="75"/>
        <v>0</v>
      </c>
      <c r="M298" s="56">
        <f t="shared" si="75"/>
        <v>0</v>
      </c>
      <c r="N298" s="56">
        <f t="shared" si="75"/>
        <v>0</v>
      </c>
      <c r="O298" s="56">
        <f t="shared" si="75"/>
        <v>2500000</v>
      </c>
      <c r="P298" s="56">
        <f t="shared" si="75"/>
        <v>2500000</v>
      </c>
      <c r="Q298" s="57">
        <f>F298+K298</f>
        <v>6616000</v>
      </c>
    </row>
    <row r="299" spans="1:17" s="10" customFormat="1" ht="15" customHeight="1" x14ac:dyDescent="0.2">
      <c r="A299" s="42"/>
      <c r="B299" s="42"/>
      <c r="C299" s="42"/>
      <c r="D299" s="42"/>
      <c r="E299" s="36" t="s">
        <v>144</v>
      </c>
      <c r="F299" s="56">
        <f t="shared" si="72"/>
        <v>0</v>
      </c>
      <c r="G299" s="56"/>
      <c r="H299" s="56"/>
      <c r="I299" s="56"/>
      <c r="J299" s="56"/>
      <c r="K299" s="56">
        <f t="shared" si="73"/>
        <v>0</v>
      </c>
      <c r="L299" s="56"/>
      <c r="M299" s="56"/>
      <c r="N299" s="56"/>
      <c r="O299" s="56"/>
      <c r="P299" s="56"/>
      <c r="Q299" s="57">
        <f>F299+K299</f>
        <v>0</v>
      </c>
    </row>
    <row r="300" spans="1:17" s="10" customFormat="1" ht="105.75" customHeight="1" x14ac:dyDescent="0.2">
      <c r="A300" s="42">
        <v>5318805</v>
      </c>
      <c r="B300" s="26" t="s">
        <v>664</v>
      </c>
      <c r="C300" s="42"/>
      <c r="D300" s="42" t="s">
        <v>67</v>
      </c>
      <c r="E300" s="36" t="s">
        <v>272</v>
      </c>
      <c r="F300" s="56">
        <f t="shared" si="72"/>
        <v>4116000</v>
      </c>
      <c r="G300" s="56">
        <v>4116000</v>
      </c>
      <c r="H300" s="56"/>
      <c r="I300" s="56"/>
      <c r="J300" s="56"/>
      <c r="K300" s="56">
        <f t="shared" si="73"/>
        <v>0</v>
      </c>
      <c r="L300" s="56"/>
      <c r="M300" s="56"/>
      <c r="N300" s="56"/>
      <c r="O300" s="56"/>
      <c r="P300" s="56"/>
      <c r="Q300" s="57">
        <f>F300+K300</f>
        <v>4116000</v>
      </c>
    </row>
    <row r="301" spans="1:17" s="10" customFormat="1" ht="90" x14ac:dyDescent="0.2">
      <c r="A301" s="42">
        <v>5318806</v>
      </c>
      <c r="B301" s="26" t="s">
        <v>679</v>
      </c>
      <c r="C301" s="42"/>
      <c r="D301" s="42" t="s">
        <v>67</v>
      </c>
      <c r="E301" s="36" t="s">
        <v>680</v>
      </c>
      <c r="F301" s="56">
        <f>G301+J301</f>
        <v>0</v>
      </c>
      <c r="G301" s="56"/>
      <c r="H301" s="56"/>
      <c r="I301" s="56"/>
      <c r="J301" s="56"/>
      <c r="K301" s="56">
        <f>L301+O301</f>
        <v>2500000</v>
      </c>
      <c r="L301" s="56"/>
      <c r="M301" s="56"/>
      <c r="N301" s="56"/>
      <c r="O301" s="56">
        <v>2500000</v>
      </c>
      <c r="P301" s="56">
        <v>2500000</v>
      </c>
      <c r="Q301" s="57">
        <f>F301+K301</f>
        <v>2500000</v>
      </c>
    </row>
    <row r="302" spans="1:17" s="20" customFormat="1" ht="43.5" customHeight="1" x14ac:dyDescent="0.2">
      <c r="A302" s="33" t="s">
        <v>567</v>
      </c>
      <c r="B302" s="43"/>
      <c r="C302" s="43" t="s">
        <v>117</v>
      </c>
      <c r="D302" s="43"/>
      <c r="E302" s="44" t="s">
        <v>700</v>
      </c>
      <c r="F302" s="59">
        <f>F303</f>
        <v>0</v>
      </c>
      <c r="G302" s="59">
        <f t="shared" ref="G302:Q302" si="76">G303</f>
        <v>0</v>
      </c>
      <c r="H302" s="59">
        <f t="shared" si="76"/>
        <v>0</v>
      </c>
      <c r="I302" s="59">
        <f t="shared" si="76"/>
        <v>0</v>
      </c>
      <c r="J302" s="59">
        <f t="shared" si="76"/>
        <v>0</v>
      </c>
      <c r="K302" s="59">
        <f t="shared" si="76"/>
        <v>299420180</v>
      </c>
      <c r="L302" s="59">
        <f t="shared" si="76"/>
        <v>21000000</v>
      </c>
      <c r="M302" s="59">
        <f t="shared" si="76"/>
        <v>0</v>
      </c>
      <c r="N302" s="59">
        <f t="shared" si="76"/>
        <v>0</v>
      </c>
      <c r="O302" s="59">
        <f t="shared" si="76"/>
        <v>278420180</v>
      </c>
      <c r="P302" s="59">
        <f t="shared" si="76"/>
        <v>0</v>
      </c>
      <c r="Q302" s="59">
        <f t="shared" si="76"/>
        <v>299420180</v>
      </c>
    </row>
    <row r="303" spans="1:17" s="20" customFormat="1" ht="50.25" customHeight="1" x14ac:dyDescent="0.2">
      <c r="A303" s="45" t="s">
        <v>568</v>
      </c>
      <c r="B303" s="33"/>
      <c r="C303" s="45" t="s">
        <v>117</v>
      </c>
      <c r="D303" s="45"/>
      <c r="E303" s="46" t="s">
        <v>700</v>
      </c>
      <c r="F303" s="60">
        <f>G303+J303</f>
        <v>0</v>
      </c>
      <c r="G303" s="60">
        <f>G304+G306+G307+G308+G309+G310+G311+G312+G313</f>
        <v>0</v>
      </c>
      <c r="H303" s="60">
        <f>H304+H306+H307+H308+H309+H310+H311+H312+H313</f>
        <v>0</v>
      </c>
      <c r="I303" s="60">
        <f>I304+I306+I307+I308+I309+I310+I311+I312+I313</f>
        <v>0</v>
      </c>
      <c r="J303" s="60">
        <f>J304+J306+J307+J308+J309+J310+J311+J312+J313</f>
        <v>0</v>
      </c>
      <c r="K303" s="60">
        <f>L303+O303</f>
        <v>299420180</v>
      </c>
      <c r="L303" s="60">
        <f>L304+L306+L307+L308+L309+L310+L311+L312+L313</f>
        <v>21000000</v>
      </c>
      <c r="M303" s="60">
        <f>M304+M306+M307+M308+M309+M310+M311+M312+M313</f>
        <v>0</v>
      </c>
      <c r="N303" s="60">
        <f>N304+N306+N307+N308+N309+N310+N311+N312+N313</f>
        <v>0</v>
      </c>
      <c r="O303" s="60">
        <f>O304+O306+O307+O308+O309+O310+O311+O312+O313</f>
        <v>278420180</v>
      </c>
      <c r="P303" s="60">
        <f>P304+P306+P307+P308+P309+P310+P311+P312+P313</f>
        <v>0</v>
      </c>
      <c r="Q303" s="60">
        <f>F303+K303</f>
        <v>299420180</v>
      </c>
    </row>
    <row r="304" spans="1:17" s="20" customFormat="1" ht="42.75" hidden="1" x14ac:dyDescent="0.2">
      <c r="A304" s="38" t="s">
        <v>53</v>
      </c>
      <c r="B304" s="38" t="s">
        <v>40</v>
      </c>
      <c r="C304" s="38"/>
      <c r="D304" s="38"/>
      <c r="E304" s="39" t="s">
        <v>82</v>
      </c>
      <c r="F304" s="57">
        <f>F305</f>
        <v>0</v>
      </c>
      <c r="G304" s="57">
        <f t="shared" ref="G304:Q304" si="77">G305</f>
        <v>0</v>
      </c>
      <c r="H304" s="57">
        <f t="shared" si="77"/>
        <v>0</v>
      </c>
      <c r="I304" s="57">
        <f t="shared" si="77"/>
        <v>0</v>
      </c>
      <c r="J304" s="57">
        <f t="shared" si="77"/>
        <v>0</v>
      </c>
      <c r="K304" s="57">
        <f t="shared" si="77"/>
        <v>0</v>
      </c>
      <c r="L304" s="57">
        <f t="shared" si="77"/>
        <v>0</v>
      </c>
      <c r="M304" s="57">
        <f t="shared" si="77"/>
        <v>0</v>
      </c>
      <c r="N304" s="57">
        <f t="shared" si="77"/>
        <v>0</v>
      </c>
      <c r="O304" s="57">
        <f t="shared" si="77"/>
        <v>0</v>
      </c>
      <c r="P304" s="57">
        <f t="shared" si="77"/>
        <v>0</v>
      </c>
      <c r="Q304" s="57">
        <f t="shared" si="77"/>
        <v>0</v>
      </c>
    </row>
    <row r="305" spans="1:17" s="20" customFormat="1" ht="30" hidden="1" customHeight="1" x14ac:dyDescent="0.2">
      <c r="A305" s="47">
        <v>6017611</v>
      </c>
      <c r="B305" s="47">
        <v>7611</v>
      </c>
      <c r="C305" s="47">
        <v>200100</v>
      </c>
      <c r="D305" s="47" t="s">
        <v>81</v>
      </c>
      <c r="E305" s="37" t="s">
        <v>251</v>
      </c>
      <c r="F305" s="58">
        <f>G305+J305</f>
        <v>0</v>
      </c>
      <c r="G305" s="58"/>
      <c r="H305" s="58"/>
      <c r="I305" s="58"/>
      <c r="J305" s="58"/>
      <c r="K305" s="58">
        <f t="shared" si="73"/>
        <v>0</v>
      </c>
      <c r="L305" s="58"/>
      <c r="M305" s="58"/>
      <c r="N305" s="58"/>
      <c r="O305" s="58"/>
      <c r="P305" s="58"/>
      <c r="Q305" s="61">
        <f t="shared" ref="Q305:Q313" si="78">F305+K305</f>
        <v>0</v>
      </c>
    </row>
    <row r="306" spans="1:17" s="20" customFormat="1" ht="30" hidden="1" customHeight="1" x14ac:dyDescent="0.2">
      <c r="A306" s="26" t="s">
        <v>55</v>
      </c>
      <c r="B306" s="26" t="s">
        <v>54</v>
      </c>
      <c r="C306" s="26" t="s">
        <v>250</v>
      </c>
      <c r="D306" s="26" t="s">
        <v>104</v>
      </c>
      <c r="E306" s="36" t="s">
        <v>105</v>
      </c>
      <c r="F306" s="56">
        <f t="shared" si="72"/>
        <v>0</v>
      </c>
      <c r="G306" s="56"/>
      <c r="H306" s="56"/>
      <c r="I306" s="56"/>
      <c r="J306" s="56"/>
      <c r="K306" s="56">
        <f t="shared" si="73"/>
        <v>0</v>
      </c>
      <c r="L306" s="56"/>
      <c r="M306" s="56"/>
      <c r="N306" s="56"/>
      <c r="O306" s="56"/>
      <c r="P306" s="56"/>
      <c r="Q306" s="57">
        <f t="shared" si="78"/>
        <v>0</v>
      </c>
    </row>
    <row r="307" spans="1:17" s="20" customFormat="1" ht="15" hidden="1" customHeight="1" x14ac:dyDescent="0.2">
      <c r="A307" s="42">
        <v>6017700</v>
      </c>
      <c r="B307" s="42">
        <v>7700</v>
      </c>
      <c r="C307" s="42">
        <v>200700</v>
      </c>
      <c r="D307" s="26" t="s">
        <v>255</v>
      </c>
      <c r="E307" s="36" t="s">
        <v>253</v>
      </c>
      <c r="F307" s="56">
        <f t="shared" si="72"/>
        <v>0</v>
      </c>
      <c r="G307" s="56"/>
      <c r="H307" s="56"/>
      <c r="I307" s="56"/>
      <c r="J307" s="56"/>
      <c r="K307" s="56">
        <f t="shared" si="73"/>
        <v>0</v>
      </c>
      <c r="L307" s="56"/>
      <c r="M307" s="56"/>
      <c r="N307" s="56"/>
      <c r="O307" s="56"/>
      <c r="P307" s="56"/>
      <c r="Q307" s="57">
        <f t="shared" si="78"/>
        <v>0</v>
      </c>
    </row>
    <row r="308" spans="1:17" s="10" customFormat="1" ht="30" x14ac:dyDescent="0.2">
      <c r="A308" s="26" t="s">
        <v>56</v>
      </c>
      <c r="B308" s="26" t="s">
        <v>526</v>
      </c>
      <c r="C308" s="26">
        <v>240601</v>
      </c>
      <c r="D308" s="26" t="s">
        <v>81</v>
      </c>
      <c r="E308" s="36" t="s">
        <v>82</v>
      </c>
      <c r="F308" s="56">
        <f t="shared" si="72"/>
        <v>0</v>
      </c>
      <c r="G308" s="56"/>
      <c r="H308" s="56"/>
      <c r="I308" s="56"/>
      <c r="J308" s="56"/>
      <c r="K308" s="56">
        <f t="shared" si="73"/>
        <v>2000000</v>
      </c>
      <c r="L308" s="56">
        <v>2000000</v>
      </c>
      <c r="M308" s="56"/>
      <c r="N308" s="56"/>
      <c r="O308" s="56"/>
      <c r="P308" s="56"/>
      <c r="Q308" s="57">
        <f t="shared" si="78"/>
        <v>2000000</v>
      </c>
    </row>
    <row r="309" spans="1:17" s="10" customFormat="1" ht="21" customHeight="1" x14ac:dyDescent="0.2">
      <c r="A309" s="26" t="s">
        <v>569</v>
      </c>
      <c r="B309" s="26" t="s">
        <v>528</v>
      </c>
      <c r="C309" s="26" t="s">
        <v>83</v>
      </c>
      <c r="D309" s="26" t="s">
        <v>84</v>
      </c>
      <c r="E309" s="36" t="s">
        <v>85</v>
      </c>
      <c r="F309" s="56">
        <f t="shared" si="72"/>
        <v>0</v>
      </c>
      <c r="G309" s="56"/>
      <c r="H309" s="56"/>
      <c r="I309" s="56"/>
      <c r="J309" s="56"/>
      <c r="K309" s="56">
        <f t="shared" si="73"/>
        <v>7000000</v>
      </c>
      <c r="L309" s="56">
        <v>6000000</v>
      </c>
      <c r="M309" s="56"/>
      <c r="N309" s="56"/>
      <c r="O309" s="56">
        <v>1000000</v>
      </c>
      <c r="P309" s="56"/>
      <c r="Q309" s="57">
        <f t="shared" si="78"/>
        <v>7000000</v>
      </c>
    </row>
    <row r="310" spans="1:17" s="10" customFormat="1" ht="45.75" customHeight="1" x14ac:dyDescent="0.2">
      <c r="A310" s="26" t="s">
        <v>572</v>
      </c>
      <c r="B310" s="26" t="s">
        <v>571</v>
      </c>
      <c r="C310" s="26" t="s">
        <v>265</v>
      </c>
      <c r="D310" s="26" t="s">
        <v>255</v>
      </c>
      <c r="E310" s="36" t="s">
        <v>570</v>
      </c>
      <c r="F310" s="56">
        <f t="shared" si="72"/>
        <v>0</v>
      </c>
      <c r="G310" s="56"/>
      <c r="H310" s="56"/>
      <c r="I310" s="56"/>
      <c r="J310" s="56"/>
      <c r="K310" s="56">
        <f t="shared" si="73"/>
        <v>11800000</v>
      </c>
      <c r="L310" s="56">
        <v>3000000</v>
      </c>
      <c r="M310" s="56"/>
      <c r="N310" s="56"/>
      <c r="O310" s="56">
        <v>8800000</v>
      </c>
      <c r="P310" s="56"/>
      <c r="Q310" s="57">
        <f t="shared" si="78"/>
        <v>11800000</v>
      </c>
    </row>
    <row r="311" spans="1:17" s="10" customFormat="1" ht="30" x14ac:dyDescent="0.2">
      <c r="A311" s="26" t="s">
        <v>574</v>
      </c>
      <c r="B311" s="26" t="s">
        <v>573</v>
      </c>
      <c r="C311" s="26" t="s">
        <v>103</v>
      </c>
      <c r="D311" s="26" t="s">
        <v>104</v>
      </c>
      <c r="E311" s="36" t="s">
        <v>105</v>
      </c>
      <c r="F311" s="56">
        <f t="shared" si="72"/>
        <v>0</v>
      </c>
      <c r="G311" s="56"/>
      <c r="H311" s="56"/>
      <c r="I311" s="56"/>
      <c r="J311" s="56">
        <v>0</v>
      </c>
      <c r="K311" s="56">
        <f t="shared" si="73"/>
        <v>1000000</v>
      </c>
      <c r="L311" s="56"/>
      <c r="M311" s="56"/>
      <c r="N311" s="56"/>
      <c r="O311" s="56">
        <v>1000000</v>
      </c>
      <c r="P311" s="56"/>
      <c r="Q311" s="57">
        <f t="shared" si="78"/>
        <v>1000000</v>
      </c>
    </row>
    <row r="312" spans="1:17" s="10" customFormat="1" ht="67.5" customHeight="1" x14ac:dyDescent="0.2">
      <c r="A312" s="26" t="s">
        <v>575</v>
      </c>
      <c r="B312" s="26" t="s">
        <v>565</v>
      </c>
      <c r="C312" s="26" t="s">
        <v>110</v>
      </c>
      <c r="D312" s="26" t="s">
        <v>67</v>
      </c>
      <c r="E312" s="36" t="s">
        <v>660</v>
      </c>
      <c r="F312" s="56">
        <f t="shared" si="72"/>
        <v>0</v>
      </c>
      <c r="G312" s="56"/>
      <c r="H312" s="56"/>
      <c r="I312" s="56"/>
      <c r="J312" s="56"/>
      <c r="K312" s="56">
        <f t="shared" si="73"/>
        <v>277620180</v>
      </c>
      <c r="L312" s="56">
        <v>10000000</v>
      </c>
      <c r="M312" s="56"/>
      <c r="N312" s="56"/>
      <c r="O312" s="56">
        <v>267620180</v>
      </c>
      <c r="P312" s="56"/>
      <c r="Q312" s="57">
        <f t="shared" si="78"/>
        <v>277620180</v>
      </c>
    </row>
    <row r="313" spans="1:17" s="10" customFormat="1" ht="15" hidden="1" x14ac:dyDescent="0.2">
      <c r="A313" s="26" t="s">
        <v>576</v>
      </c>
      <c r="B313" s="26" t="s">
        <v>299</v>
      </c>
      <c r="C313" s="26">
        <v>250380</v>
      </c>
      <c r="D313" s="26" t="s">
        <v>67</v>
      </c>
      <c r="E313" s="36" t="s">
        <v>141</v>
      </c>
      <c r="F313" s="56">
        <f t="shared" si="72"/>
        <v>0</v>
      </c>
      <c r="G313" s="56">
        <f>G315</f>
        <v>0</v>
      </c>
      <c r="H313" s="56">
        <f>H315</f>
        <v>0</v>
      </c>
      <c r="I313" s="56">
        <f>I315</f>
        <v>0</v>
      </c>
      <c r="J313" s="56">
        <f>J315</f>
        <v>0</v>
      </c>
      <c r="K313" s="56">
        <f t="shared" si="73"/>
        <v>0</v>
      </c>
      <c r="L313" s="56">
        <f>L315</f>
        <v>0</v>
      </c>
      <c r="M313" s="56">
        <f>M315</f>
        <v>0</v>
      </c>
      <c r="N313" s="56">
        <f>N315</f>
        <v>0</v>
      </c>
      <c r="O313" s="56">
        <f>O315</f>
        <v>0</v>
      </c>
      <c r="P313" s="56">
        <f>P315</f>
        <v>0</v>
      </c>
      <c r="Q313" s="57">
        <f t="shared" si="78"/>
        <v>0</v>
      </c>
    </row>
    <row r="314" spans="1:17" s="10" customFormat="1" ht="15" hidden="1" x14ac:dyDescent="0.2">
      <c r="A314" s="26"/>
      <c r="B314" s="26"/>
      <c r="C314" s="26"/>
      <c r="D314" s="26"/>
      <c r="E314" s="36" t="s">
        <v>144</v>
      </c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7"/>
    </row>
    <row r="315" spans="1:17" s="10" customFormat="1" ht="45" hidden="1" x14ac:dyDescent="0.2">
      <c r="A315" s="26"/>
      <c r="B315" s="26"/>
      <c r="C315" s="26"/>
      <c r="D315" s="26"/>
      <c r="E315" s="36" t="s">
        <v>267</v>
      </c>
      <c r="F315" s="56">
        <f>G315+J315</f>
        <v>0</v>
      </c>
      <c r="G315" s="56"/>
      <c r="H315" s="56"/>
      <c r="I315" s="56"/>
      <c r="J315" s="56"/>
      <c r="K315" s="56">
        <f>L315+O315</f>
        <v>0</v>
      </c>
      <c r="L315" s="56">
        <v>0</v>
      </c>
      <c r="M315" s="56">
        <v>0</v>
      </c>
      <c r="N315" s="56">
        <v>0</v>
      </c>
      <c r="O315" s="56"/>
      <c r="P315" s="56">
        <v>0</v>
      </c>
      <c r="Q315" s="57">
        <f>F315+K315</f>
        <v>0</v>
      </c>
    </row>
    <row r="316" spans="1:17" s="20" customFormat="1" ht="59.25" customHeight="1" x14ac:dyDescent="0.2">
      <c r="A316" s="33" t="s">
        <v>577</v>
      </c>
      <c r="B316" s="43"/>
      <c r="C316" s="43" t="s">
        <v>111</v>
      </c>
      <c r="D316" s="43"/>
      <c r="E316" s="44" t="s">
        <v>701</v>
      </c>
      <c r="F316" s="59">
        <f>F317</f>
        <v>9800000</v>
      </c>
      <c r="G316" s="59">
        <f t="shared" ref="G316:Q316" si="79">G317</f>
        <v>9800000</v>
      </c>
      <c r="H316" s="59">
        <f t="shared" si="79"/>
        <v>0</v>
      </c>
      <c r="I316" s="59">
        <f t="shared" si="79"/>
        <v>0</v>
      </c>
      <c r="J316" s="59">
        <f t="shared" si="79"/>
        <v>0</v>
      </c>
      <c r="K316" s="59">
        <f t="shared" si="79"/>
        <v>1200000</v>
      </c>
      <c r="L316" s="59">
        <f t="shared" si="79"/>
        <v>0</v>
      </c>
      <c r="M316" s="59">
        <f t="shared" si="79"/>
        <v>0</v>
      </c>
      <c r="N316" s="59">
        <f t="shared" si="79"/>
        <v>0</v>
      </c>
      <c r="O316" s="59">
        <f t="shared" si="79"/>
        <v>1200000</v>
      </c>
      <c r="P316" s="59">
        <f t="shared" si="79"/>
        <v>1200000</v>
      </c>
      <c r="Q316" s="59">
        <f t="shared" si="79"/>
        <v>11000000</v>
      </c>
    </row>
    <row r="317" spans="1:17" s="20" customFormat="1" ht="63" customHeight="1" x14ac:dyDescent="0.2">
      <c r="A317" s="45" t="s">
        <v>578</v>
      </c>
      <c r="B317" s="33"/>
      <c r="C317" s="45" t="s">
        <v>111</v>
      </c>
      <c r="D317" s="45"/>
      <c r="E317" s="46" t="s">
        <v>701</v>
      </c>
      <c r="F317" s="60">
        <f>G317+J317</f>
        <v>9800000</v>
      </c>
      <c r="G317" s="60">
        <f t="shared" ref="G317:J318" si="80">G318</f>
        <v>9800000</v>
      </c>
      <c r="H317" s="60">
        <f t="shared" si="80"/>
        <v>0</v>
      </c>
      <c r="I317" s="60">
        <f t="shared" si="80"/>
        <v>0</v>
      </c>
      <c r="J317" s="60">
        <f t="shared" si="80"/>
        <v>0</v>
      </c>
      <c r="K317" s="60">
        <f>L317+O317</f>
        <v>1200000</v>
      </c>
      <c r="L317" s="60">
        <f t="shared" ref="L317:O318" si="81">L318</f>
        <v>0</v>
      </c>
      <c r="M317" s="60">
        <f t="shared" si="81"/>
        <v>0</v>
      </c>
      <c r="N317" s="60">
        <f t="shared" si="81"/>
        <v>0</v>
      </c>
      <c r="O317" s="60">
        <f t="shared" si="81"/>
        <v>1200000</v>
      </c>
      <c r="P317" s="60">
        <f>P318</f>
        <v>1200000</v>
      </c>
      <c r="Q317" s="60">
        <f>F317+K317</f>
        <v>11000000</v>
      </c>
    </row>
    <row r="318" spans="1:17" s="20" customFormat="1" ht="30.75" customHeight="1" x14ac:dyDescent="0.2">
      <c r="A318" s="38" t="s">
        <v>59</v>
      </c>
      <c r="B318" s="38" t="s">
        <v>58</v>
      </c>
      <c r="C318" s="38"/>
      <c r="D318" s="38"/>
      <c r="E318" s="39" t="s">
        <v>57</v>
      </c>
      <c r="F318" s="57">
        <f>F319</f>
        <v>9800000</v>
      </c>
      <c r="G318" s="57">
        <f t="shared" si="80"/>
        <v>9800000</v>
      </c>
      <c r="H318" s="57">
        <f t="shared" si="80"/>
        <v>0</v>
      </c>
      <c r="I318" s="57">
        <f t="shared" si="80"/>
        <v>0</v>
      </c>
      <c r="J318" s="57">
        <f t="shared" si="80"/>
        <v>0</v>
      </c>
      <c r="K318" s="57">
        <f>K319</f>
        <v>1200000</v>
      </c>
      <c r="L318" s="57">
        <f t="shared" si="81"/>
        <v>0</v>
      </c>
      <c r="M318" s="57">
        <f t="shared" si="81"/>
        <v>0</v>
      </c>
      <c r="N318" s="57">
        <f t="shared" si="81"/>
        <v>0</v>
      </c>
      <c r="O318" s="57">
        <f t="shared" si="81"/>
        <v>1200000</v>
      </c>
      <c r="P318" s="57">
        <f>P319</f>
        <v>1200000</v>
      </c>
      <c r="Q318" s="57">
        <f>Q319</f>
        <v>11000000</v>
      </c>
    </row>
    <row r="319" spans="1:17" s="10" customFormat="1" ht="24.75" customHeight="1" x14ac:dyDescent="0.2">
      <c r="A319" s="26" t="s">
        <v>580</v>
      </c>
      <c r="B319" s="26" t="s">
        <v>579</v>
      </c>
      <c r="C319" s="26">
        <v>170901</v>
      </c>
      <c r="D319" s="26" t="s">
        <v>98</v>
      </c>
      <c r="E319" s="36" t="s">
        <v>112</v>
      </c>
      <c r="F319" s="56">
        <f>G319+J319</f>
        <v>9800000</v>
      </c>
      <c r="G319" s="56">
        <v>9800000</v>
      </c>
      <c r="H319" s="56"/>
      <c r="I319" s="56"/>
      <c r="J319" s="56"/>
      <c r="K319" s="56">
        <f>L319+O319</f>
        <v>1200000</v>
      </c>
      <c r="L319" s="56"/>
      <c r="M319" s="56"/>
      <c r="N319" s="56"/>
      <c r="O319" s="56">
        <v>1200000</v>
      </c>
      <c r="P319" s="56">
        <v>1200000</v>
      </c>
      <c r="Q319" s="57">
        <f>F319+K319</f>
        <v>11000000</v>
      </c>
    </row>
    <row r="320" spans="1:17" s="20" customFormat="1" ht="57" x14ac:dyDescent="0.2">
      <c r="A320" s="33" t="s">
        <v>581</v>
      </c>
      <c r="B320" s="33"/>
      <c r="C320" s="33" t="s">
        <v>281</v>
      </c>
      <c r="D320" s="33"/>
      <c r="E320" s="34" t="s">
        <v>282</v>
      </c>
      <c r="F320" s="59">
        <f>G320+J320</f>
        <v>5500000</v>
      </c>
      <c r="G320" s="59">
        <f t="shared" ref="G320:J321" si="82">G321</f>
        <v>5500000</v>
      </c>
      <c r="H320" s="59">
        <f t="shared" si="82"/>
        <v>0</v>
      </c>
      <c r="I320" s="59">
        <f t="shared" si="82"/>
        <v>0</v>
      </c>
      <c r="J320" s="59">
        <f t="shared" si="82"/>
        <v>0</v>
      </c>
      <c r="K320" s="59">
        <f>L320+O320</f>
        <v>4500000</v>
      </c>
      <c r="L320" s="59">
        <f t="shared" ref="L320:P321" si="83">L321</f>
        <v>0</v>
      </c>
      <c r="M320" s="59">
        <f t="shared" si="83"/>
        <v>0</v>
      </c>
      <c r="N320" s="59">
        <f t="shared" si="83"/>
        <v>0</v>
      </c>
      <c r="O320" s="59">
        <f t="shared" si="83"/>
        <v>4500000</v>
      </c>
      <c r="P320" s="59">
        <f t="shared" si="83"/>
        <v>4500000</v>
      </c>
      <c r="Q320" s="59">
        <f>F320+K320</f>
        <v>10000000</v>
      </c>
    </row>
    <row r="321" spans="1:17" s="20" customFormat="1" ht="62.25" customHeight="1" x14ac:dyDescent="0.2">
      <c r="A321" s="45" t="s">
        <v>582</v>
      </c>
      <c r="B321" s="33"/>
      <c r="C321" s="45" t="s">
        <v>281</v>
      </c>
      <c r="D321" s="45"/>
      <c r="E321" s="46" t="s">
        <v>282</v>
      </c>
      <c r="F321" s="67">
        <f>G321+J321</f>
        <v>5500000</v>
      </c>
      <c r="G321" s="67">
        <f t="shared" si="82"/>
        <v>5500000</v>
      </c>
      <c r="H321" s="67">
        <f t="shared" si="82"/>
        <v>0</v>
      </c>
      <c r="I321" s="67">
        <f t="shared" si="82"/>
        <v>0</v>
      </c>
      <c r="J321" s="67">
        <f t="shared" si="82"/>
        <v>0</v>
      </c>
      <c r="K321" s="67">
        <f>L321+O321</f>
        <v>4500000</v>
      </c>
      <c r="L321" s="67">
        <f t="shared" si="83"/>
        <v>0</v>
      </c>
      <c r="M321" s="67">
        <f t="shared" si="83"/>
        <v>0</v>
      </c>
      <c r="N321" s="67">
        <f t="shared" si="83"/>
        <v>0</v>
      </c>
      <c r="O321" s="67">
        <f t="shared" si="83"/>
        <v>4500000</v>
      </c>
      <c r="P321" s="67">
        <f t="shared" si="83"/>
        <v>4500000</v>
      </c>
      <c r="Q321" s="67">
        <f>F321+K321</f>
        <v>10000000</v>
      </c>
    </row>
    <row r="322" spans="1:17" s="10" customFormat="1" ht="59.25" customHeight="1" x14ac:dyDescent="0.2">
      <c r="A322" s="26" t="s">
        <v>583</v>
      </c>
      <c r="B322" s="26" t="s">
        <v>565</v>
      </c>
      <c r="C322" s="26" t="s">
        <v>110</v>
      </c>
      <c r="D322" s="26" t="s">
        <v>67</v>
      </c>
      <c r="E322" s="36" t="s">
        <v>564</v>
      </c>
      <c r="F322" s="56">
        <f>G322+J322</f>
        <v>5500000</v>
      </c>
      <c r="G322" s="56">
        <v>5500000</v>
      </c>
      <c r="H322" s="56"/>
      <c r="I322" s="56"/>
      <c r="J322" s="56"/>
      <c r="K322" s="56">
        <f>L322+O322</f>
        <v>4500000</v>
      </c>
      <c r="L322" s="56"/>
      <c r="M322" s="56"/>
      <c r="N322" s="56"/>
      <c r="O322" s="56">
        <v>4500000</v>
      </c>
      <c r="P322" s="56">
        <v>4500000</v>
      </c>
      <c r="Q322" s="57">
        <f>F322+K322</f>
        <v>10000000</v>
      </c>
    </row>
    <row r="323" spans="1:17" s="10" customFormat="1" ht="44.25" customHeight="1" x14ac:dyDescent="0.2">
      <c r="A323" s="33" t="s">
        <v>584</v>
      </c>
      <c r="B323" s="43"/>
      <c r="C323" s="43">
        <v>68</v>
      </c>
      <c r="D323" s="43"/>
      <c r="E323" s="44" t="s">
        <v>702</v>
      </c>
      <c r="F323" s="59">
        <f>F324</f>
        <v>3195000</v>
      </c>
      <c r="G323" s="59">
        <f t="shared" ref="G323:Q323" si="84">G324</f>
        <v>3195000</v>
      </c>
      <c r="H323" s="59">
        <f t="shared" si="84"/>
        <v>0</v>
      </c>
      <c r="I323" s="59">
        <f t="shared" si="84"/>
        <v>10000</v>
      </c>
      <c r="J323" s="59">
        <f t="shared" si="84"/>
        <v>0</v>
      </c>
      <c r="K323" s="59">
        <f t="shared" si="84"/>
        <v>3592400</v>
      </c>
      <c r="L323" s="59">
        <f t="shared" si="84"/>
        <v>0</v>
      </c>
      <c r="M323" s="59">
        <f t="shared" si="84"/>
        <v>0</v>
      </c>
      <c r="N323" s="59">
        <f t="shared" si="84"/>
        <v>0</v>
      </c>
      <c r="O323" s="59">
        <f t="shared" si="84"/>
        <v>3592400</v>
      </c>
      <c r="P323" s="59">
        <f t="shared" si="84"/>
        <v>3592400</v>
      </c>
      <c r="Q323" s="59">
        <f t="shared" si="84"/>
        <v>6787400</v>
      </c>
    </row>
    <row r="324" spans="1:17" s="10" customFormat="1" ht="45.75" customHeight="1" x14ac:dyDescent="0.2">
      <c r="A324" s="45" t="s">
        <v>585</v>
      </c>
      <c r="B324" s="33"/>
      <c r="C324" s="45">
        <v>68</v>
      </c>
      <c r="D324" s="45"/>
      <c r="E324" s="46" t="s">
        <v>702</v>
      </c>
      <c r="F324" s="60">
        <f>G324+J324</f>
        <v>3195000</v>
      </c>
      <c r="G324" s="60">
        <f>G325+G326</f>
        <v>3195000</v>
      </c>
      <c r="H324" s="60">
        <f>H325+H326</f>
        <v>0</v>
      </c>
      <c r="I324" s="60">
        <f>I325+I326</f>
        <v>10000</v>
      </c>
      <c r="J324" s="60">
        <f>J325+J326</f>
        <v>0</v>
      </c>
      <c r="K324" s="60">
        <f>L324+O324</f>
        <v>3592400</v>
      </c>
      <c r="L324" s="60">
        <f>L325+L326</f>
        <v>0</v>
      </c>
      <c r="M324" s="60">
        <f>M325+M326</f>
        <v>0</v>
      </c>
      <c r="N324" s="60">
        <f>N325+N326</f>
        <v>0</v>
      </c>
      <c r="O324" s="60">
        <f>O325+O326</f>
        <v>3592400</v>
      </c>
      <c r="P324" s="60">
        <f>P325+P326</f>
        <v>3592400</v>
      </c>
      <c r="Q324" s="60">
        <f>F324+K324</f>
        <v>6787400</v>
      </c>
    </row>
    <row r="325" spans="1:17" s="10" customFormat="1" ht="45" x14ac:dyDescent="0.2">
      <c r="A325" s="26" t="s">
        <v>587</v>
      </c>
      <c r="B325" s="26" t="s">
        <v>586</v>
      </c>
      <c r="C325" s="26">
        <v>210105</v>
      </c>
      <c r="D325" s="26" t="s">
        <v>113</v>
      </c>
      <c r="E325" s="36" t="s">
        <v>114</v>
      </c>
      <c r="F325" s="56">
        <f>G325+J325</f>
        <v>2395000</v>
      </c>
      <c r="G325" s="56">
        <v>2395000</v>
      </c>
      <c r="H325" s="56"/>
      <c r="I325" s="56">
        <v>10000</v>
      </c>
      <c r="J325" s="56"/>
      <c r="K325" s="56">
        <f>L325+O325</f>
        <v>2092400</v>
      </c>
      <c r="L325" s="56"/>
      <c r="M325" s="56"/>
      <c r="N325" s="56"/>
      <c r="O325" s="56">
        <v>2092400</v>
      </c>
      <c r="P325" s="56">
        <v>2092400</v>
      </c>
      <c r="Q325" s="57">
        <f>F325+K325</f>
        <v>4487400</v>
      </c>
    </row>
    <row r="326" spans="1:17" s="10" customFormat="1" ht="62.25" customHeight="1" x14ac:dyDescent="0.2">
      <c r="A326" s="26" t="s">
        <v>588</v>
      </c>
      <c r="B326" s="26" t="s">
        <v>565</v>
      </c>
      <c r="C326" s="26" t="s">
        <v>110</v>
      </c>
      <c r="D326" s="26" t="s">
        <v>67</v>
      </c>
      <c r="E326" s="36" t="s">
        <v>564</v>
      </c>
      <c r="F326" s="56">
        <f>G326+J326</f>
        <v>800000</v>
      </c>
      <c r="G326" s="56">
        <v>800000</v>
      </c>
      <c r="H326" s="56"/>
      <c r="I326" s="56"/>
      <c r="J326" s="56"/>
      <c r="K326" s="56">
        <f>L326+O326</f>
        <v>1500000</v>
      </c>
      <c r="L326" s="56"/>
      <c r="M326" s="56"/>
      <c r="N326" s="56"/>
      <c r="O326" s="56">
        <v>1500000</v>
      </c>
      <c r="P326" s="56">
        <v>1500000</v>
      </c>
      <c r="Q326" s="57">
        <f>F326+K326</f>
        <v>2300000</v>
      </c>
    </row>
    <row r="327" spans="1:17" s="20" customFormat="1" ht="49.5" customHeight="1" x14ac:dyDescent="0.2">
      <c r="A327" s="33" t="s">
        <v>589</v>
      </c>
      <c r="B327" s="43"/>
      <c r="C327" s="43" t="s">
        <v>115</v>
      </c>
      <c r="D327" s="43"/>
      <c r="E327" s="44" t="s">
        <v>703</v>
      </c>
      <c r="F327" s="59">
        <f>F328</f>
        <v>2423200</v>
      </c>
      <c r="G327" s="59">
        <f t="shared" ref="G327:Q327" si="85">G328</f>
        <v>1923200</v>
      </c>
      <c r="H327" s="59">
        <f t="shared" si="85"/>
        <v>0</v>
      </c>
      <c r="I327" s="59">
        <f t="shared" si="85"/>
        <v>0</v>
      </c>
      <c r="J327" s="59">
        <f t="shared" si="85"/>
        <v>500000</v>
      </c>
      <c r="K327" s="59">
        <f t="shared" si="85"/>
        <v>0</v>
      </c>
      <c r="L327" s="59">
        <f t="shared" si="85"/>
        <v>0</v>
      </c>
      <c r="M327" s="59">
        <f t="shared" si="85"/>
        <v>0</v>
      </c>
      <c r="N327" s="59">
        <f t="shared" si="85"/>
        <v>0</v>
      </c>
      <c r="O327" s="59">
        <f t="shared" si="85"/>
        <v>0</v>
      </c>
      <c r="P327" s="59">
        <f t="shared" si="85"/>
        <v>0</v>
      </c>
      <c r="Q327" s="59">
        <f t="shared" si="85"/>
        <v>2423200</v>
      </c>
    </row>
    <row r="328" spans="1:17" s="20" customFormat="1" ht="45.75" customHeight="1" x14ac:dyDescent="0.2">
      <c r="A328" s="45" t="s">
        <v>590</v>
      </c>
      <c r="B328" s="33"/>
      <c r="C328" s="45" t="s">
        <v>115</v>
      </c>
      <c r="D328" s="45"/>
      <c r="E328" s="46" t="s">
        <v>703</v>
      </c>
      <c r="F328" s="60">
        <f>G328+J328</f>
        <v>2423200</v>
      </c>
      <c r="G328" s="60">
        <f>G329+G330+G331</f>
        <v>1923200</v>
      </c>
      <c r="H328" s="60">
        <f>H329+H330+H331</f>
        <v>0</v>
      </c>
      <c r="I328" s="60">
        <f>I329+I330+I331</f>
        <v>0</v>
      </c>
      <c r="J328" s="60">
        <f>J329+J330+J331</f>
        <v>500000</v>
      </c>
      <c r="K328" s="60">
        <f>L328+O328</f>
        <v>0</v>
      </c>
      <c r="L328" s="60">
        <f>L329+L330+L331</f>
        <v>0</v>
      </c>
      <c r="M328" s="60">
        <f>M329+M330+M331</f>
        <v>0</v>
      </c>
      <c r="N328" s="60">
        <f>N329+N330+N331</f>
        <v>0</v>
      </c>
      <c r="O328" s="60">
        <f>O329+O330+O331</f>
        <v>0</v>
      </c>
      <c r="P328" s="60">
        <f>P329+P330+P331</f>
        <v>0</v>
      </c>
      <c r="Q328" s="60">
        <f>F328+K328</f>
        <v>2423200</v>
      </c>
    </row>
    <row r="329" spans="1:17" s="10" customFormat="1" ht="31.5" customHeight="1" x14ac:dyDescent="0.2">
      <c r="A329" s="26" t="s">
        <v>592</v>
      </c>
      <c r="B329" s="26" t="s">
        <v>591</v>
      </c>
      <c r="C329" s="26">
        <v>180109</v>
      </c>
      <c r="D329" s="26" t="s">
        <v>138</v>
      </c>
      <c r="E329" s="36" t="s">
        <v>116</v>
      </c>
      <c r="F329" s="56">
        <f>G329+J329</f>
        <v>1000000</v>
      </c>
      <c r="G329" s="56">
        <v>500000</v>
      </c>
      <c r="H329" s="56"/>
      <c r="I329" s="56"/>
      <c r="J329" s="56">
        <v>500000</v>
      </c>
      <c r="K329" s="56">
        <f>L329+O329</f>
        <v>0</v>
      </c>
      <c r="L329" s="56"/>
      <c r="M329" s="56"/>
      <c r="N329" s="56"/>
      <c r="O329" s="56"/>
      <c r="P329" s="56"/>
      <c r="Q329" s="57">
        <f>F329+K329</f>
        <v>1000000</v>
      </c>
    </row>
    <row r="330" spans="1:17" s="10" customFormat="1" ht="30" x14ac:dyDescent="0.2">
      <c r="A330" s="26" t="s">
        <v>595</v>
      </c>
      <c r="B330" s="26" t="s">
        <v>594</v>
      </c>
      <c r="C330" s="26">
        <v>180404</v>
      </c>
      <c r="D330" s="26" t="s">
        <v>80</v>
      </c>
      <c r="E330" s="36" t="s">
        <v>593</v>
      </c>
      <c r="F330" s="56">
        <f>G330+J330</f>
        <v>920000</v>
      </c>
      <c r="G330" s="56">
        <v>920000</v>
      </c>
      <c r="H330" s="56"/>
      <c r="I330" s="56"/>
      <c r="J330" s="56"/>
      <c r="K330" s="56">
        <f>L330+O330</f>
        <v>0</v>
      </c>
      <c r="L330" s="56"/>
      <c r="M330" s="56"/>
      <c r="N330" s="56"/>
      <c r="O330" s="56"/>
      <c r="P330" s="56"/>
      <c r="Q330" s="57">
        <f>F330+K330</f>
        <v>920000</v>
      </c>
    </row>
    <row r="331" spans="1:17" s="10" customFormat="1" ht="30" x14ac:dyDescent="0.2">
      <c r="A331" s="26" t="s">
        <v>650</v>
      </c>
      <c r="B331" s="26" t="s">
        <v>295</v>
      </c>
      <c r="C331" s="26" t="s">
        <v>78</v>
      </c>
      <c r="D331" s="26" t="s">
        <v>80</v>
      </c>
      <c r="E331" s="36" t="s">
        <v>740</v>
      </c>
      <c r="F331" s="56">
        <f>G331+J331</f>
        <v>503200</v>
      </c>
      <c r="G331" s="56">
        <v>503200</v>
      </c>
      <c r="H331" s="56"/>
      <c r="I331" s="56"/>
      <c r="J331" s="56"/>
      <c r="K331" s="56">
        <f>L331+O331</f>
        <v>0</v>
      </c>
      <c r="L331" s="56"/>
      <c r="M331" s="56"/>
      <c r="N331" s="56"/>
      <c r="O331" s="56"/>
      <c r="P331" s="56"/>
      <c r="Q331" s="57">
        <f>F331+K331</f>
        <v>503200</v>
      </c>
    </row>
    <row r="332" spans="1:17" s="20" customFormat="1" ht="42.75" x14ac:dyDescent="0.2">
      <c r="A332" s="33" t="s">
        <v>596</v>
      </c>
      <c r="B332" s="43"/>
      <c r="C332" s="43">
        <v>76</v>
      </c>
      <c r="D332" s="43"/>
      <c r="E332" s="44" t="s">
        <v>704</v>
      </c>
      <c r="F332" s="59">
        <f>F333</f>
        <v>7635662500</v>
      </c>
      <c r="G332" s="59">
        <f t="shared" ref="G332:Q332" si="86">G333</f>
        <v>7587162500</v>
      </c>
      <c r="H332" s="59">
        <f t="shared" si="86"/>
        <v>0</v>
      </c>
      <c r="I332" s="59">
        <f t="shared" si="86"/>
        <v>0</v>
      </c>
      <c r="J332" s="59">
        <f t="shared" si="86"/>
        <v>0</v>
      </c>
      <c r="K332" s="59">
        <f t="shared" si="86"/>
        <v>4000000</v>
      </c>
      <c r="L332" s="59">
        <f t="shared" si="86"/>
        <v>0</v>
      </c>
      <c r="M332" s="59">
        <f t="shared" si="86"/>
        <v>0</v>
      </c>
      <c r="N332" s="59">
        <f t="shared" si="86"/>
        <v>0</v>
      </c>
      <c r="O332" s="59">
        <f t="shared" si="86"/>
        <v>4000000</v>
      </c>
      <c r="P332" s="59">
        <f t="shared" si="86"/>
        <v>4000000</v>
      </c>
      <c r="Q332" s="59">
        <f t="shared" si="86"/>
        <v>7639662500</v>
      </c>
    </row>
    <row r="333" spans="1:17" s="20" customFormat="1" ht="47.25" customHeight="1" x14ac:dyDescent="0.2">
      <c r="A333" s="45" t="s">
        <v>597</v>
      </c>
      <c r="B333" s="33"/>
      <c r="C333" s="45">
        <v>76</v>
      </c>
      <c r="D333" s="45"/>
      <c r="E333" s="46" t="s">
        <v>704</v>
      </c>
      <c r="F333" s="60">
        <f t="shared" ref="F333:Q333" si="87">F334+F335+F336+F337+F339+F340+F341+F342+F343+F344+F345+F346+F338</f>
        <v>7635662500</v>
      </c>
      <c r="G333" s="60">
        <f t="shared" si="87"/>
        <v>7587162500</v>
      </c>
      <c r="H333" s="60">
        <f t="shared" si="87"/>
        <v>0</v>
      </c>
      <c r="I333" s="60">
        <f t="shared" si="87"/>
        <v>0</v>
      </c>
      <c r="J333" s="60">
        <f t="shared" si="87"/>
        <v>0</v>
      </c>
      <c r="K333" s="60">
        <f t="shared" si="87"/>
        <v>4000000</v>
      </c>
      <c r="L333" s="60">
        <f t="shared" si="87"/>
        <v>0</v>
      </c>
      <c r="M333" s="60">
        <f t="shared" si="87"/>
        <v>0</v>
      </c>
      <c r="N333" s="60">
        <f t="shared" si="87"/>
        <v>0</v>
      </c>
      <c r="O333" s="60">
        <f t="shared" si="87"/>
        <v>4000000</v>
      </c>
      <c r="P333" s="60">
        <f t="shared" si="87"/>
        <v>4000000</v>
      </c>
      <c r="Q333" s="66">
        <f t="shared" si="87"/>
        <v>7639662500</v>
      </c>
    </row>
    <row r="334" spans="1:17" s="10" customFormat="1" ht="18" customHeight="1" x14ac:dyDescent="0.2">
      <c r="A334" s="26" t="s">
        <v>599</v>
      </c>
      <c r="B334" s="26" t="s">
        <v>598</v>
      </c>
      <c r="C334" s="26">
        <v>250102</v>
      </c>
      <c r="D334" s="26" t="s">
        <v>72</v>
      </c>
      <c r="E334" s="36" t="s">
        <v>220</v>
      </c>
      <c r="F334" s="56">
        <v>48500000</v>
      </c>
      <c r="G334" s="56"/>
      <c r="H334" s="56"/>
      <c r="I334" s="56"/>
      <c r="J334" s="56"/>
      <c r="K334" s="56">
        <f t="shared" ref="K334:K346" si="88">L334+O334</f>
        <v>0</v>
      </c>
      <c r="L334" s="56"/>
      <c r="M334" s="56"/>
      <c r="N334" s="56"/>
      <c r="O334" s="56"/>
      <c r="P334" s="56"/>
      <c r="Q334" s="57">
        <f>F334+K334</f>
        <v>48500000</v>
      </c>
    </row>
    <row r="335" spans="1:17" s="10" customFormat="1" ht="18" customHeight="1" x14ac:dyDescent="0.2">
      <c r="A335" s="26" t="s">
        <v>601</v>
      </c>
      <c r="B335" s="26" t="s">
        <v>600</v>
      </c>
      <c r="C335" s="26" t="s">
        <v>125</v>
      </c>
      <c r="D335" s="26" t="s">
        <v>67</v>
      </c>
      <c r="E335" s="36" t="s">
        <v>126</v>
      </c>
      <c r="F335" s="56">
        <f t="shared" ref="F335:F346" si="89">G335+J335</f>
        <v>453342000</v>
      </c>
      <c r="G335" s="56">
        <v>453342000</v>
      </c>
      <c r="H335" s="56"/>
      <c r="I335" s="56"/>
      <c r="J335" s="56"/>
      <c r="K335" s="56">
        <f t="shared" si="88"/>
        <v>0</v>
      </c>
      <c r="L335" s="56"/>
      <c r="M335" s="56"/>
      <c r="N335" s="56"/>
      <c r="O335" s="56"/>
      <c r="P335" s="56"/>
      <c r="Q335" s="57">
        <f t="shared" ref="Q335:Q341" si="90">F335+K335</f>
        <v>453342000</v>
      </c>
    </row>
    <row r="336" spans="1:17" s="10" customFormat="1" ht="18" hidden="1" customHeight="1" x14ac:dyDescent="0.2">
      <c r="A336" s="26" t="s">
        <v>603</v>
      </c>
      <c r="B336" s="26" t="s">
        <v>602</v>
      </c>
      <c r="C336" s="26" t="s">
        <v>269</v>
      </c>
      <c r="D336" s="26" t="s">
        <v>67</v>
      </c>
      <c r="E336" s="36" t="s">
        <v>270</v>
      </c>
      <c r="F336" s="56">
        <f>G336+J336</f>
        <v>0</v>
      </c>
      <c r="G336" s="56"/>
      <c r="H336" s="56"/>
      <c r="I336" s="56"/>
      <c r="J336" s="56"/>
      <c r="K336" s="56">
        <f>L336+O336</f>
        <v>0</v>
      </c>
      <c r="L336" s="56"/>
      <c r="M336" s="56"/>
      <c r="N336" s="56"/>
      <c r="O336" s="56"/>
      <c r="P336" s="56"/>
      <c r="Q336" s="57">
        <f t="shared" si="90"/>
        <v>0</v>
      </c>
    </row>
    <row r="337" spans="1:17" s="10" customFormat="1" ht="18" customHeight="1" x14ac:dyDescent="0.2">
      <c r="A337" s="26" t="s">
        <v>0</v>
      </c>
      <c r="B337" s="26" t="s">
        <v>604</v>
      </c>
      <c r="C337" s="26" t="s">
        <v>120</v>
      </c>
      <c r="D337" s="26" t="s">
        <v>67</v>
      </c>
      <c r="E337" s="36" t="s">
        <v>121</v>
      </c>
      <c r="F337" s="56">
        <f t="shared" si="89"/>
        <v>21500000</v>
      </c>
      <c r="G337" s="56">
        <v>21500000</v>
      </c>
      <c r="H337" s="56"/>
      <c r="I337" s="56"/>
      <c r="J337" s="56"/>
      <c r="K337" s="56">
        <f t="shared" si="88"/>
        <v>0</v>
      </c>
      <c r="L337" s="56"/>
      <c r="M337" s="56"/>
      <c r="N337" s="56"/>
      <c r="O337" s="56"/>
      <c r="P337" s="56"/>
      <c r="Q337" s="57">
        <f t="shared" si="90"/>
        <v>21500000</v>
      </c>
    </row>
    <row r="338" spans="1:17" s="10" customFormat="1" ht="91.5" hidden="1" customHeight="1" x14ac:dyDescent="0.2">
      <c r="A338" s="26"/>
      <c r="B338" s="26"/>
      <c r="C338" s="26"/>
      <c r="D338" s="26" t="s">
        <v>67</v>
      </c>
      <c r="E338" s="36" t="s">
        <v>652</v>
      </c>
      <c r="F338" s="56">
        <f t="shared" si="89"/>
        <v>0</v>
      </c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7">
        <f t="shared" si="90"/>
        <v>0</v>
      </c>
    </row>
    <row r="339" spans="1:17" s="10" customFormat="1" ht="136.5" customHeight="1" x14ac:dyDescent="0.2">
      <c r="A339" s="26" t="s">
        <v>2</v>
      </c>
      <c r="B339" s="26" t="s">
        <v>1</v>
      </c>
      <c r="C339" s="26">
        <v>250326</v>
      </c>
      <c r="D339" s="26" t="s">
        <v>67</v>
      </c>
      <c r="E339" s="36" t="s">
        <v>749</v>
      </c>
      <c r="F339" s="56">
        <f t="shared" si="89"/>
        <v>3982944100</v>
      </c>
      <c r="G339" s="56">
        <v>3982944100</v>
      </c>
      <c r="H339" s="56"/>
      <c r="I339" s="56"/>
      <c r="J339" s="56"/>
      <c r="K339" s="56">
        <f t="shared" si="88"/>
        <v>0</v>
      </c>
      <c r="L339" s="56"/>
      <c r="M339" s="56"/>
      <c r="N339" s="56"/>
      <c r="O339" s="56"/>
      <c r="P339" s="56"/>
      <c r="Q339" s="57">
        <f t="shared" si="90"/>
        <v>3982944100</v>
      </c>
    </row>
    <row r="340" spans="1:17" s="10" customFormat="1" ht="135.75" customHeight="1" x14ac:dyDescent="0.2">
      <c r="A340" s="26" t="s">
        <v>4</v>
      </c>
      <c r="B340" s="26" t="s">
        <v>3</v>
      </c>
      <c r="C340" s="26">
        <v>250328</v>
      </c>
      <c r="D340" s="26" t="s">
        <v>67</v>
      </c>
      <c r="E340" s="36" t="s">
        <v>119</v>
      </c>
      <c r="F340" s="56">
        <f t="shared" si="89"/>
        <v>2975725400</v>
      </c>
      <c r="G340" s="56">
        <v>2975725400</v>
      </c>
      <c r="H340" s="56"/>
      <c r="I340" s="56"/>
      <c r="J340" s="56"/>
      <c r="K340" s="56">
        <f t="shared" si="88"/>
        <v>0</v>
      </c>
      <c r="L340" s="56"/>
      <c r="M340" s="56"/>
      <c r="N340" s="56"/>
      <c r="O340" s="56"/>
      <c r="P340" s="56"/>
      <c r="Q340" s="57">
        <f t="shared" si="90"/>
        <v>2975725400</v>
      </c>
    </row>
    <row r="341" spans="1:17" s="10" customFormat="1" ht="93.75" customHeight="1" x14ac:dyDescent="0.2">
      <c r="A341" s="26" t="s">
        <v>7</v>
      </c>
      <c r="B341" s="26" t="s">
        <v>6</v>
      </c>
      <c r="C341" s="26">
        <v>250330</v>
      </c>
      <c r="D341" s="26" t="s">
        <v>67</v>
      </c>
      <c r="E341" s="36" t="s">
        <v>5</v>
      </c>
      <c r="F341" s="56">
        <f t="shared" si="89"/>
        <v>42557700</v>
      </c>
      <c r="G341" s="56">
        <v>42557700</v>
      </c>
      <c r="H341" s="56"/>
      <c r="I341" s="56"/>
      <c r="J341" s="56"/>
      <c r="K341" s="56">
        <f t="shared" si="88"/>
        <v>0</v>
      </c>
      <c r="L341" s="56"/>
      <c r="M341" s="56"/>
      <c r="N341" s="56"/>
      <c r="O341" s="56"/>
      <c r="P341" s="56"/>
      <c r="Q341" s="57">
        <f t="shared" si="90"/>
        <v>42557700</v>
      </c>
    </row>
    <row r="342" spans="1:17" s="10" customFormat="1" ht="30" hidden="1" x14ac:dyDescent="0.2">
      <c r="A342" s="26" t="s">
        <v>11</v>
      </c>
      <c r="B342" s="26" t="s">
        <v>9</v>
      </c>
      <c r="C342" s="26">
        <v>250339</v>
      </c>
      <c r="D342" s="26" t="s">
        <v>67</v>
      </c>
      <c r="E342" s="36" t="s">
        <v>260</v>
      </c>
      <c r="F342" s="56">
        <f>G342+J342</f>
        <v>0</v>
      </c>
      <c r="G342" s="56"/>
      <c r="H342" s="56"/>
      <c r="I342" s="56"/>
      <c r="J342" s="56"/>
      <c r="K342" s="56">
        <f>L342+O342</f>
        <v>0</v>
      </c>
      <c r="L342" s="56"/>
      <c r="M342" s="56"/>
      <c r="N342" s="56"/>
      <c r="O342" s="56"/>
      <c r="P342" s="56"/>
      <c r="Q342" s="57">
        <f>F342+K342</f>
        <v>0</v>
      </c>
    </row>
    <row r="343" spans="1:17" s="10" customFormat="1" ht="64.5" customHeight="1" x14ac:dyDescent="0.2">
      <c r="A343" s="26" t="s">
        <v>8</v>
      </c>
      <c r="B343" s="26" t="s">
        <v>565</v>
      </c>
      <c r="C343" s="26" t="s">
        <v>110</v>
      </c>
      <c r="D343" s="26" t="s">
        <v>67</v>
      </c>
      <c r="E343" s="36" t="s">
        <v>564</v>
      </c>
      <c r="F343" s="56">
        <f>G343+J343</f>
        <v>6000000</v>
      </c>
      <c r="G343" s="56">
        <v>6000000</v>
      </c>
      <c r="H343" s="56"/>
      <c r="I343" s="56"/>
      <c r="J343" s="56"/>
      <c r="K343" s="56">
        <f>L343+O343</f>
        <v>4000000</v>
      </c>
      <c r="L343" s="56"/>
      <c r="M343" s="56"/>
      <c r="N343" s="56"/>
      <c r="O343" s="56">
        <v>4000000</v>
      </c>
      <c r="P343" s="56">
        <v>4000000</v>
      </c>
      <c r="Q343" s="57">
        <f>F343+K343</f>
        <v>10000000</v>
      </c>
    </row>
    <row r="344" spans="1:17" s="10" customFormat="1" ht="72.75" hidden="1" customHeight="1" x14ac:dyDescent="0.2">
      <c r="A344" s="26" t="s">
        <v>12</v>
      </c>
      <c r="B344" s="26" t="s">
        <v>10</v>
      </c>
      <c r="C344" s="26" t="s">
        <v>278</v>
      </c>
      <c r="D344" s="26" t="s">
        <v>67</v>
      </c>
      <c r="E344" s="36" t="s">
        <v>279</v>
      </c>
      <c r="F344" s="56">
        <f>G344+J344</f>
        <v>0</v>
      </c>
      <c r="G344" s="56"/>
      <c r="H344" s="56"/>
      <c r="I344" s="56"/>
      <c r="J344" s="56"/>
      <c r="K344" s="56">
        <f>L344+O344</f>
        <v>0</v>
      </c>
      <c r="L344" s="56"/>
      <c r="M344" s="56"/>
      <c r="N344" s="56"/>
      <c r="O344" s="56"/>
      <c r="P344" s="56"/>
      <c r="Q344" s="57">
        <f>F344+K344</f>
        <v>0</v>
      </c>
    </row>
    <row r="345" spans="1:17" s="10" customFormat="1" ht="58.5" hidden="1" customHeight="1" x14ac:dyDescent="0.2">
      <c r="A345" s="42">
        <v>7618440</v>
      </c>
      <c r="B345" s="42">
        <v>8440</v>
      </c>
      <c r="C345" s="42">
        <v>250366</v>
      </c>
      <c r="D345" s="42" t="s">
        <v>67</v>
      </c>
      <c r="E345" s="36" t="s">
        <v>16</v>
      </c>
      <c r="F345" s="56">
        <f>G345+J345</f>
        <v>0</v>
      </c>
      <c r="G345" s="56"/>
      <c r="H345" s="56"/>
      <c r="I345" s="56"/>
      <c r="J345" s="56"/>
      <c r="K345" s="56">
        <f>L345+O345</f>
        <v>0</v>
      </c>
      <c r="L345" s="56"/>
      <c r="M345" s="56"/>
      <c r="N345" s="56"/>
      <c r="O345" s="56"/>
      <c r="P345" s="56"/>
      <c r="Q345" s="57">
        <f>F345+K345</f>
        <v>0</v>
      </c>
    </row>
    <row r="346" spans="1:17" s="10" customFormat="1" ht="198.75" customHeight="1" x14ac:dyDescent="0.2">
      <c r="A346" s="26" t="s">
        <v>18</v>
      </c>
      <c r="B346" s="26" t="s">
        <v>17</v>
      </c>
      <c r="C346" s="26">
        <v>250376</v>
      </c>
      <c r="D346" s="26" t="s">
        <v>67</v>
      </c>
      <c r="E346" s="36" t="s">
        <v>750</v>
      </c>
      <c r="F346" s="56">
        <f t="shared" si="89"/>
        <v>105093300</v>
      </c>
      <c r="G346" s="56">
        <v>105093300</v>
      </c>
      <c r="H346" s="56"/>
      <c r="I346" s="56"/>
      <c r="J346" s="56"/>
      <c r="K346" s="56">
        <f t="shared" si="88"/>
        <v>0</v>
      </c>
      <c r="L346" s="56"/>
      <c r="M346" s="56"/>
      <c r="N346" s="56"/>
      <c r="O346" s="56"/>
      <c r="P346" s="56"/>
      <c r="Q346" s="57">
        <f>F346+K346</f>
        <v>105093300</v>
      </c>
    </row>
    <row r="347" spans="1:17" s="10" customFormat="1" ht="40.5" customHeight="1" x14ac:dyDescent="0.2">
      <c r="A347" s="26"/>
      <c r="B347" s="26"/>
      <c r="C347" s="26"/>
      <c r="D347" s="26"/>
      <c r="E347" s="27" t="s">
        <v>221</v>
      </c>
      <c r="F347" s="57">
        <f t="shared" ref="F347:Q347" si="91">F332+F259+F216+F199+F194+F164+F136+F77+F36+F28+F8+F33+F223+F263+F280+F283+F292+F302+F316+F327+F323+F320</f>
        <v>12404502063</v>
      </c>
      <c r="G347" s="57">
        <f t="shared" si="91"/>
        <v>12326077914</v>
      </c>
      <c r="H347" s="57">
        <f t="shared" si="91"/>
        <v>821892097</v>
      </c>
      <c r="I347" s="57">
        <f t="shared" si="91"/>
        <v>170457445</v>
      </c>
      <c r="J347" s="57">
        <f t="shared" si="91"/>
        <v>29924149</v>
      </c>
      <c r="K347" s="57">
        <f t="shared" si="91"/>
        <v>2916476622.6099997</v>
      </c>
      <c r="L347" s="57">
        <f t="shared" si="91"/>
        <v>240082192.03999999</v>
      </c>
      <c r="M347" s="57">
        <f t="shared" si="91"/>
        <v>31235064</v>
      </c>
      <c r="N347" s="57">
        <f t="shared" si="91"/>
        <v>9185583</v>
      </c>
      <c r="O347" s="57">
        <f t="shared" si="91"/>
        <v>2676394430.5699997</v>
      </c>
      <c r="P347" s="57">
        <f t="shared" si="91"/>
        <v>2087720464.5699999</v>
      </c>
      <c r="Q347" s="57">
        <f t="shared" si="91"/>
        <v>15320978685.610001</v>
      </c>
    </row>
    <row r="349" spans="1:17" ht="15.75" x14ac:dyDescent="0.25">
      <c r="E349" s="54"/>
      <c r="F349" s="55"/>
      <c r="G349" s="54"/>
      <c r="H349" s="13"/>
      <c r="I349" s="13"/>
      <c r="K349" s="32"/>
      <c r="O349" s="15"/>
      <c r="P349" s="15"/>
      <c r="Q349" s="9"/>
    </row>
    <row r="350" spans="1:17" ht="2.25" customHeight="1" x14ac:dyDescent="0.25">
      <c r="E350" s="84"/>
      <c r="F350" s="84"/>
      <c r="G350" s="84"/>
      <c r="H350" s="13"/>
      <c r="I350" s="13"/>
      <c r="O350" s="28"/>
      <c r="P350" s="29"/>
      <c r="Q350" s="9"/>
    </row>
    <row r="351" spans="1:17" ht="20.25" x14ac:dyDescent="0.3">
      <c r="E351" s="81" t="s">
        <v>271</v>
      </c>
      <c r="F351" s="81"/>
      <c r="G351" s="81"/>
      <c r="H351" s="48"/>
      <c r="I351" s="48"/>
      <c r="J351" s="48"/>
      <c r="K351" s="48"/>
      <c r="L351" s="48"/>
      <c r="M351" s="48"/>
      <c r="N351" s="48"/>
      <c r="O351" s="82" t="s">
        <v>739</v>
      </c>
      <c r="P351" s="83"/>
      <c r="Q351" s="9"/>
    </row>
    <row r="352" spans="1:17" x14ac:dyDescent="0.2"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3:17" ht="23.25" customHeight="1" x14ac:dyDescent="0.2">
      <c r="E353" s="23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3:17" ht="27.75" customHeight="1" x14ac:dyDescent="0.2">
      <c r="E354" s="23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3:17" ht="30" customHeight="1" x14ac:dyDescent="0.2">
      <c r="E355" s="23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3:17" x14ac:dyDescent="0.2"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3:17" x14ac:dyDescent="0.2">
      <c r="F357" s="18"/>
      <c r="K357" s="18"/>
      <c r="Q357" s="18"/>
    </row>
    <row r="358" spans="3:17" x14ac:dyDescent="0.2">
      <c r="F358" s="18"/>
      <c r="G358" s="18"/>
      <c r="H358" s="18"/>
      <c r="K358" s="18"/>
    </row>
    <row r="359" spans="3:17" x14ac:dyDescent="0.2">
      <c r="F359" s="18"/>
      <c r="G359" s="18"/>
      <c r="H359" s="18"/>
    </row>
    <row r="360" spans="3:17" ht="23.25" customHeight="1" x14ac:dyDescent="0.2"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3:17" ht="18.75" customHeight="1" x14ac:dyDescent="0.2">
      <c r="C361" s="24"/>
      <c r="D361" s="24"/>
      <c r="E361" s="24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3" spans="3:17" x14ac:dyDescent="0.2">
      <c r="C363" s="9"/>
    </row>
    <row r="366" spans="3:17" ht="18.75" x14ac:dyDescent="0.3">
      <c r="E366" s="21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3:17" ht="18.75" x14ac:dyDescent="0.3"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3:17" ht="18.75" x14ac:dyDescent="0.3">
      <c r="E368" s="21"/>
    </row>
  </sheetData>
  <customSheetViews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123">
    <mergeCell ref="I6:I7"/>
    <mergeCell ref="O1:Q1"/>
    <mergeCell ref="D87:D89"/>
    <mergeCell ref="C121:C123"/>
    <mergeCell ref="D121:D123"/>
    <mergeCell ref="Q4:Q7"/>
    <mergeCell ref="K4:P4"/>
    <mergeCell ref="K5:K7"/>
    <mergeCell ref="M6:M7"/>
    <mergeCell ref="M5:N5"/>
    <mergeCell ref="L5:L7"/>
    <mergeCell ref="B2:Q2"/>
    <mergeCell ref="C127:C129"/>
    <mergeCell ref="C41:C43"/>
    <mergeCell ref="C51:C53"/>
    <mergeCell ref="D51:D53"/>
    <mergeCell ref="D41:D43"/>
    <mergeCell ref="D44:D46"/>
    <mergeCell ref="F4:J4"/>
    <mergeCell ref="J5:J7"/>
    <mergeCell ref="D38:D40"/>
    <mergeCell ref="C38:C40"/>
    <mergeCell ref="C44:C46"/>
    <mergeCell ref="C81:C83"/>
    <mergeCell ref="D81:D83"/>
    <mergeCell ref="C4:C7"/>
    <mergeCell ref="F5:F7"/>
    <mergeCell ref="D4:D7"/>
    <mergeCell ref="E4:E7"/>
    <mergeCell ref="O5:O7"/>
    <mergeCell ref="P6:P7"/>
    <mergeCell ref="N6:N7"/>
    <mergeCell ref="H5:I5"/>
    <mergeCell ref="H6:H7"/>
    <mergeCell ref="G5:G7"/>
    <mergeCell ref="C48:C50"/>
    <mergeCell ref="D48:D50"/>
    <mergeCell ref="D265:D267"/>
    <mergeCell ref="C265:C267"/>
    <mergeCell ref="D130:D132"/>
    <mergeCell ref="C111:C113"/>
    <mergeCell ref="C105:C107"/>
    <mergeCell ref="C108:C110"/>
    <mergeCell ref="C87:C89"/>
    <mergeCell ref="C360:Q360"/>
    <mergeCell ref="D90:D92"/>
    <mergeCell ref="C117:C119"/>
    <mergeCell ref="D102:D104"/>
    <mergeCell ref="C114:C116"/>
    <mergeCell ref="D114:D116"/>
    <mergeCell ref="D108:D110"/>
    <mergeCell ref="D111:D113"/>
    <mergeCell ref="C232:C234"/>
    <mergeCell ref="D232:D234"/>
    <mergeCell ref="E351:G351"/>
    <mergeCell ref="O351:P351"/>
    <mergeCell ref="E350:G350"/>
    <mergeCell ref="C130:C132"/>
    <mergeCell ref="C84:C86"/>
    <mergeCell ref="C90:C92"/>
    <mergeCell ref="A108:A110"/>
    <mergeCell ref="A111:A113"/>
    <mergeCell ref="A114:A116"/>
    <mergeCell ref="A96:A98"/>
    <mergeCell ref="C93:C95"/>
    <mergeCell ref="B96:B98"/>
    <mergeCell ref="B99:B101"/>
    <mergeCell ref="C96:C98"/>
    <mergeCell ref="C102:C104"/>
    <mergeCell ref="C99:C101"/>
    <mergeCell ref="D127:D129"/>
    <mergeCell ref="A84:A86"/>
    <mergeCell ref="A87:A89"/>
    <mergeCell ref="A90:A92"/>
    <mergeCell ref="A93:A95"/>
    <mergeCell ref="C124:C126"/>
    <mergeCell ref="D84:D86"/>
    <mergeCell ref="A117:A119"/>
    <mergeCell ref="A121:A123"/>
    <mergeCell ref="D124:D126"/>
    <mergeCell ref="D93:D95"/>
    <mergeCell ref="D99:D101"/>
    <mergeCell ref="D96:D98"/>
    <mergeCell ref="D105:D107"/>
    <mergeCell ref="D117:D119"/>
    <mergeCell ref="A265:A267"/>
    <mergeCell ref="B4:B7"/>
    <mergeCell ref="B38:B40"/>
    <mergeCell ref="B41:B43"/>
    <mergeCell ref="B44:B46"/>
    <mergeCell ref="B51:B53"/>
    <mergeCell ref="B81:B83"/>
    <mergeCell ref="B84:B86"/>
    <mergeCell ref="B87:B89"/>
    <mergeCell ref="B90:B92"/>
    <mergeCell ref="A4:A7"/>
    <mergeCell ref="A38:A40"/>
    <mergeCell ref="A41:A43"/>
    <mergeCell ref="A44:A46"/>
    <mergeCell ref="A51:A53"/>
    <mergeCell ref="A81:A83"/>
    <mergeCell ref="A48:A50"/>
    <mergeCell ref="B48:B50"/>
    <mergeCell ref="A124:A126"/>
    <mergeCell ref="A232:A234"/>
    <mergeCell ref="A130:A132"/>
    <mergeCell ref="A127:A129"/>
    <mergeCell ref="B102:B104"/>
    <mergeCell ref="A99:A101"/>
    <mergeCell ref="A102:A104"/>
    <mergeCell ref="B93:B95"/>
    <mergeCell ref="A105:A107"/>
    <mergeCell ref="B105:B107"/>
    <mergeCell ref="B265:B267"/>
    <mergeCell ref="B130:B132"/>
    <mergeCell ref="B117:B119"/>
    <mergeCell ref="B121:B123"/>
    <mergeCell ref="B124:B126"/>
    <mergeCell ref="B127:B129"/>
    <mergeCell ref="B108:B110"/>
    <mergeCell ref="B111:B113"/>
    <mergeCell ref="B114:B116"/>
    <mergeCell ref="B232:B234"/>
  </mergeCells>
  <phoneticPr fontId="3" type="noConversion"/>
  <printOptions horizontalCentered="1"/>
  <pageMargins left="0.98425196850393704" right="0.59055118110236227" top="0.78740157480314965" bottom="0.98425196850393704" header="0.39370078740157483" footer="0.39370078740157483"/>
  <pageSetup paperSize="9" scale="49" fitToHeight="0" orientation="landscape" horizontalDpi="300" verticalDpi="300" r:id="rId6"/>
  <headerFooter differentFirst="1" alignWithMargins="0">
    <oddHeader>&amp;C&amp;P</oddHeader>
  </headerFooter>
  <rowBreaks count="2" manualBreakCount="2">
    <brk id="98" max="16" man="1"/>
    <brk id="1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lastPrinted>2017-03-23T15:20:02Z</cp:lastPrinted>
  <dcterms:created xsi:type="dcterms:W3CDTF">2014-01-17T10:52:16Z</dcterms:created>
  <dcterms:modified xsi:type="dcterms:W3CDTF">2017-03-27T09:16:36Z</dcterms:modified>
</cp:coreProperties>
</file>