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НА сайт\Розпорядження 2018\1-Р\"/>
    </mc:Choice>
  </mc:AlternateContent>
  <bookViews>
    <workbookView xWindow="0" yWindow="0" windowWidth="16380" windowHeight="8190"/>
  </bookViews>
  <sheets>
    <sheet name="Дод 4" sheetId="5" r:id="rId1"/>
  </sheets>
  <definedNames>
    <definedName name="_xlnm.Print_Titles" localSheetId="0">'Дод 4'!$A:$B,'Дод 4'!$6:$12</definedName>
    <definedName name="_xlnm.Print_Area" localSheetId="0">'Дод 4'!$A$1:$T$97</definedName>
  </definedNames>
  <calcPr calcId="152511" fullCalcOnLoad="1"/>
</workbook>
</file>

<file path=xl/calcChain.xml><?xml version="1.0" encoding="utf-8"?>
<calcChain xmlns="http://schemas.openxmlformats.org/spreadsheetml/2006/main">
  <c r="H94" i="5" l="1"/>
  <c r="M92" i="5"/>
  <c r="T92" i="5" s="1"/>
  <c r="T83" i="5"/>
  <c r="E26" i="5"/>
  <c r="E49" i="5"/>
  <c r="E91" i="5"/>
  <c r="E94" i="5"/>
  <c r="D26" i="5"/>
  <c r="D49" i="5"/>
  <c r="D91" i="5"/>
  <c r="D94" i="5"/>
  <c r="C26" i="5"/>
  <c r="C49" i="5"/>
  <c r="C94" i="5" s="1"/>
  <c r="C93" i="5"/>
  <c r="C91" i="5"/>
  <c r="F26" i="5"/>
  <c r="F94" i="5" s="1"/>
  <c r="F49" i="5"/>
  <c r="F91" i="5"/>
  <c r="G26" i="5"/>
  <c r="G94" i="5" s="1"/>
  <c r="G49" i="5"/>
  <c r="G91" i="5"/>
  <c r="I26" i="5"/>
  <c r="I94" i="5" s="1"/>
  <c r="I49" i="5"/>
  <c r="I91" i="5"/>
  <c r="J26" i="5"/>
  <c r="J94" i="5" s="1"/>
  <c r="J49" i="5"/>
  <c r="J91" i="5"/>
  <c r="K91" i="5"/>
  <c r="K94" i="5" s="1"/>
  <c r="L26" i="5"/>
  <c r="L94" i="5" s="1"/>
  <c r="L49" i="5"/>
  <c r="L91" i="5"/>
  <c r="M26" i="5"/>
  <c r="M94" i="5" s="1"/>
  <c r="M49" i="5"/>
  <c r="M91" i="5"/>
  <c r="N26" i="5"/>
  <c r="N94" i="5" s="1"/>
  <c r="N49" i="5"/>
  <c r="N91" i="5"/>
  <c r="O26" i="5"/>
  <c r="O49" i="5"/>
  <c r="O58" i="5"/>
  <c r="O91" i="5" s="1"/>
  <c r="T91" i="5" s="1"/>
  <c r="P26" i="5"/>
  <c r="P94" i="5" s="1"/>
  <c r="P49" i="5"/>
  <c r="P91" i="5"/>
  <c r="Q26" i="5"/>
  <c r="Q94" i="5" s="1"/>
  <c r="Q49" i="5"/>
  <c r="Q91" i="5"/>
  <c r="R26" i="5"/>
  <c r="R94" i="5" s="1"/>
  <c r="R49" i="5"/>
  <c r="R91" i="5"/>
  <c r="S26" i="5"/>
  <c r="S94" i="5" s="1"/>
  <c r="S49" i="5"/>
  <c r="S91" i="5"/>
  <c r="T37" i="5"/>
  <c r="T14" i="5"/>
  <c r="T13" i="5"/>
  <c r="BN58" i="5"/>
  <c r="CJ58" i="5" s="1"/>
  <c r="W58" i="5"/>
  <c r="T28" i="5"/>
  <c r="T27" i="5"/>
  <c r="T48" i="5"/>
  <c r="T15" i="5"/>
  <c r="T16" i="5"/>
  <c r="T17" i="5"/>
  <c r="T18" i="5"/>
  <c r="T19" i="5"/>
  <c r="T20" i="5"/>
  <c r="T21" i="5"/>
  <c r="T22" i="5"/>
  <c r="T23" i="5"/>
  <c r="T24" i="5"/>
  <c r="T25" i="5"/>
  <c r="T29" i="5"/>
  <c r="T30" i="5"/>
  <c r="T31" i="5"/>
  <c r="T32" i="5"/>
  <c r="T33" i="5"/>
  <c r="T34" i="5"/>
  <c r="T35" i="5"/>
  <c r="T36" i="5"/>
  <c r="T38" i="5"/>
  <c r="T39" i="5"/>
  <c r="T40" i="5"/>
  <c r="T41" i="5"/>
  <c r="T42" i="5"/>
  <c r="T43" i="5"/>
  <c r="T44" i="5"/>
  <c r="T45" i="5"/>
  <c r="T46" i="5"/>
  <c r="T47" i="5"/>
  <c r="T50" i="5"/>
  <c r="T51" i="5"/>
  <c r="T65" i="5"/>
  <c r="T52" i="5"/>
  <c r="T66" i="5"/>
  <c r="T67" i="5"/>
  <c r="T71" i="5"/>
  <c r="T53" i="5"/>
  <c r="T72" i="5"/>
  <c r="T56" i="5"/>
  <c r="T86" i="5"/>
  <c r="T55" i="5"/>
  <c r="T90" i="5"/>
  <c r="T89" i="5"/>
  <c r="T68" i="5"/>
  <c r="T79" i="5"/>
  <c r="T57" i="5"/>
  <c r="T73" i="5"/>
  <c r="T78" i="5"/>
  <c r="T82" i="5"/>
  <c r="T77" i="5"/>
  <c r="T85" i="5"/>
  <c r="T74" i="5"/>
  <c r="T60" i="5"/>
  <c r="T61" i="5"/>
  <c r="T59" i="5"/>
  <c r="T75" i="5"/>
  <c r="T80" i="5"/>
  <c r="T84" i="5"/>
  <c r="T87" i="5"/>
  <c r="T69" i="5"/>
  <c r="T88" i="5"/>
  <c r="T54" i="5"/>
  <c r="T62" i="5"/>
  <c r="T63" i="5"/>
  <c r="T81" i="5"/>
  <c r="T76" i="5"/>
  <c r="T70" i="5"/>
  <c r="T64" i="5"/>
  <c r="T93" i="5"/>
  <c r="T49" i="5"/>
  <c r="O94" i="5" l="1"/>
  <c r="T94" i="5"/>
  <c r="T101" i="5" s="1"/>
  <c r="BH58" i="5"/>
  <c r="T26" i="5"/>
</calcChain>
</file>

<file path=xl/sharedStrings.xml><?xml version="1.0" encoding="utf-8"?>
<sst xmlns="http://schemas.openxmlformats.org/spreadsheetml/2006/main" count="221" uniqueCount="204">
  <si>
    <t>грн</t>
  </si>
  <si>
    <t>Код бюджету</t>
  </si>
  <si>
    <t>Обсяги міжбюджетних трансфертів, що передаються з обласного бюджету до державного бюджету</t>
  </si>
  <si>
    <t>Разом</t>
  </si>
  <si>
    <t>загальний фонд</t>
  </si>
  <si>
    <t>спеціальний фонд</t>
  </si>
  <si>
    <t>субвенції на здійснення програм соціального захисту:</t>
  </si>
  <si>
    <t>інші субвенції</t>
  </si>
  <si>
    <t>на охорону і раціональне використання земель</t>
  </si>
  <si>
    <t>04100000000</t>
  </si>
  <si>
    <t>Обласний бюджет</t>
  </si>
  <si>
    <t>Державний бюджет</t>
  </si>
  <si>
    <t>04202100000</t>
  </si>
  <si>
    <t>04201100000</t>
  </si>
  <si>
    <t>04203100000</t>
  </si>
  <si>
    <t>04204100000</t>
  </si>
  <si>
    <t>04205100000</t>
  </si>
  <si>
    <t>04206100000</t>
  </si>
  <si>
    <t>04207100000</t>
  </si>
  <si>
    <t>04208100000</t>
  </si>
  <si>
    <t>04209100000</t>
  </si>
  <si>
    <t>04210100000</t>
  </si>
  <si>
    <t>04211100000</t>
  </si>
  <si>
    <t>04212100000</t>
  </si>
  <si>
    <t>04213100000</t>
  </si>
  <si>
    <t>04301200000</t>
  </si>
  <si>
    <t>04302200000</t>
  </si>
  <si>
    <t>04303200000</t>
  </si>
  <si>
    <t>04304200000</t>
  </si>
  <si>
    <t>04305200000</t>
  </si>
  <si>
    <t>04306200000</t>
  </si>
  <si>
    <t>04307200000</t>
  </si>
  <si>
    <t>04308200000</t>
  </si>
  <si>
    <t>04309200000</t>
  </si>
  <si>
    <t>04310200000</t>
  </si>
  <si>
    <t>04311200000</t>
  </si>
  <si>
    <t>04312200000</t>
  </si>
  <si>
    <t>04313200000</t>
  </si>
  <si>
    <t>04314200000</t>
  </si>
  <si>
    <t>04315200000</t>
  </si>
  <si>
    <t>04316200000</t>
  </si>
  <si>
    <t>04317200000</t>
  </si>
  <si>
    <t>04318200000</t>
  </si>
  <si>
    <t>04319200000</t>
  </si>
  <si>
    <t>04320200000</t>
  </si>
  <si>
    <t>04321200000</t>
  </si>
  <si>
    <t>04322200000</t>
  </si>
  <si>
    <t>Обсяги міжбюджетних трансфертів, що передаються з обласного бюджету до місцевих бюджетів</t>
  </si>
  <si>
    <t>Назва адміністративно-територіальних одиниць</t>
  </si>
  <si>
    <t>Апостолівський р-н</t>
  </si>
  <si>
    <t xml:space="preserve">Разом </t>
  </si>
  <si>
    <t>м. Вільногірськ</t>
  </si>
  <si>
    <t>м. Жовті Води</t>
  </si>
  <si>
    <t>м. Кривий Ріг</t>
  </si>
  <si>
    <t>м. Марганець</t>
  </si>
  <si>
    <t>м. Нікополь</t>
  </si>
  <si>
    <t>м. Новомосковськ</t>
  </si>
  <si>
    <t>м. Павлоград</t>
  </si>
  <si>
    <t>м. Першотравенськ</t>
  </si>
  <si>
    <t>м. Синельникове</t>
  </si>
  <si>
    <t>м. Тернівка</t>
  </si>
  <si>
    <t>Васильківський р-н</t>
  </si>
  <si>
    <t>Верхньодніпровський р-н</t>
  </si>
  <si>
    <t>Криворізький р-н</t>
  </si>
  <si>
    <t>Криничанський р-н</t>
  </si>
  <si>
    <t>Магдалинівський р-н</t>
  </si>
  <si>
    <t>Межівський р-н</t>
  </si>
  <si>
    <t>Нікопольський р-н</t>
  </si>
  <si>
    <t>Новомосковський р-н</t>
  </si>
  <si>
    <t>Павлоградський р-н</t>
  </si>
  <si>
    <t>Петриківський р-н</t>
  </si>
  <si>
    <t>Петропавлівський р-н</t>
  </si>
  <si>
    <t>Покровський р-н</t>
  </si>
  <si>
    <t>П’ятихатський р-н</t>
  </si>
  <si>
    <t>Синельниківський р-н</t>
  </si>
  <si>
    <t>Солонянський р-н</t>
  </si>
  <si>
    <t>Софіївський р-н</t>
  </si>
  <si>
    <t>Томаківський р-н</t>
  </si>
  <si>
    <t>Царичанський р-н</t>
  </si>
  <si>
    <t>Широківський р-н</t>
  </si>
  <si>
    <t>Юр’ївський р-н</t>
  </si>
  <si>
    <t xml:space="preserve">Обсяги міжбюджетних трансфертів, що передаються з обласного бюджету до місцевих бюджетів за рахунок коштів  державного бюджету </t>
  </si>
  <si>
    <t>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</si>
  <si>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м. Покров</t>
  </si>
  <si>
    <t>Дніпровський р-н</t>
  </si>
  <si>
    <t>Реверсна дотація</t>
  </si>
  <si>
    <t>на співфінансування органів місцевого самоврядування області -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- Швейцарсько-Український проект „Підтримка децентралізації в Україні” DESPRO</t>
  </si>
  <si>
    <t>м. Дніпро</t>
  </si>
  <si>
    <t>субвенції</t>
  </si>
  <si>
    <t xml:space="preserve">на фінансування переможців обласного конкурсу мікропроектів з енергоефективності в житловому секторі </t>
  </si>
  <si>
    <t>Показники міжбюджетних трансфертів між обласним бюджетом та іншими бюджетами на 2018 рік</t>
  </si>
  <si>
    <t>КПКВК 3719110</t>
  </si>
  <si>
    <t>КПКВК 3719230</t>
  </si>
  <si>
    <t>КПКВК 3719210</t>
  </si>
  <si>
    <t>КПКВК 3719220</t>
  </si>
  <si>
    <t>КПКВК 3719250</t>
  </si>
  <si>
    <t>КПКВК 1219260</t>
  </si>
  <si>
    <t>КПКВК 2819800</t>
  </si>
  <si>
    <t>КПКВК 0119770</t>
  </si>
  <si>
    <t>КПКВК 2419770</t>
  </si>
  <si>
    <t xml:space="preserve">Перший заступник голови обласної ради </t>
  </si>
  <si>
    <t>на фінансування переможців обласного конкурсу проектів і програм розвитку місцевого самоврядування</t>
  </si>
  <si>
    <t>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(на умовах співфінансування)</t>
  </si>
  <si>
    <t>КПКВК 3719130</t>
  </si>
  <si>
    <t>на природоохоронні заходи</t>
  </si>
  <si>
    <t>Об’єднані територіальні громади</t>
  </si>
  <si>
    <t>04501000000</t>
  </si>
  <si>
    <t>Апостолівська міська рада</t>
  </si>
  <si>
    <t>04502000000</t>
  </si>
  <si>
    <t xml:space="preserve">Богданівська сільська рада </t>
  </si>
  <si>
    <t>04503000000</t>
  </si>
  <si>
    <t>Вербківська сільська рада</t>
  </si>
  <si>
    <t>04504000000</t>
  </si>
  <si>
    <t>Святовасилівська сільська рада</t>
  </si>
  <si>
    <t>04506000000</t>
  </si>
  <si>
    <t>Зеленодольська міська рада</t>
  </si>
  <si>
    <t>04507000000</t>
  </si>
  <si>
    <t>Грушівська сільська рада</t>
  </si>
  <si>
    <t>04508000000</t>
  </si>
  <si>
    <t>Ляшківська сільська рада</t>
  </si>
  <si>
    <t>04510000000</t>
  </si>
  <si>
    <t>Нивотрудівська сільська рада</t>
  </si>
  <si>
    <t>04511000000</t>
  </si>
  <si>
    <t>Новоолександрівська сільська рада</t>
  </si>
  <si>
    <t>04512000000</t>
  </si>
  <si>
    <t>Новопокровська селищна рада</t>
  </si>
  <si>
    <t>04513000000</t>
  </si>
  <si>
    <t>Солонянська селищна рада</t>
  </si>
  <si>
    <t>04514000000</t>
  </si>
  <si>
    <t xml:space="preserve">Сурсько-Литовська сільська рада </t>
  </si>
  <si>
    <t>04515000000</t>
  </si>
  <si>
    <t>04517000000</t>
  </si>
  <si>
    <t>Аульська селищна рада</t>
  </si>
  <si>
    <t>04518000000</t>
  </si>
  <si>
    <t>Божедарівська селищна рада</t>
  </si>
  <si>
    <t>04519000000</t>
  </si>
  <si>
    <t>Васильківська селищна рада</t>
  </si>
  <si>
    <t>04521000000</t>
  </si>
  <si>
    <t>Криничанська селищна рада</t>
  </si>
  <si>
    <t>04524000000</t>
  </si>
  <si>
    <t>Роздорська селищна рада</t>
  </si>
  <si>
    <t>04527000000</t>
  </si>
  <si>
    <t>Царичанська селищна рада</t>
  </si>
  <si>
    <t>04529000000</t>
  </si>
  <si>
    <t>Великомихайлівська сільська рада</t>
  </si>
  <si>
    <t>04530000000</t>
  </si>
  <si>
    <t>Гречаноподівська сільська рада</t>
  </si>
  <si>
    <t>04531000000</t>
  </si>
  <si>
    <t>Маломихайлівська сільська рада</t>
  </si>
  <si>
    <t>04532000000</t>
  </si>
  <si>
    <t>Новолатівська сільська рада</t>
  </si>
  <si>
    <t>04533000000</t>
  </si>
  <si>
    <t>Новопавлівська сільська рада</t>
  </si>
  <si>
    <t>04534000000</t>
  </si>
  <si>
    <t>Чкаловська сільська рада</t>
  </si>
  <si>
    <t>Зайцівська сільська рада</t>
  </si>
  <si>
    <t>Карпівська селищна рада</t>
  </si>
  <si>
    <t>Китайгородська сільська рада</t>
  </si>
  <si>
    <t>Лошкарівська сільська рада</t>
  </si>
  <si>
    <t>Межівська селищна рада</t>
  </si>
  <si>
    <t>Межиріцька сільська рада</t>
  </si>
  <si>
    <t>Першотравенська сільська рада</t>
  </si>
  <si>
    <t>Петриківська сільська рада</t>
  </si>
  <si>
    <t>Раївська сільська рада</t>
  </si>
  <si>
    <t>Славгородська селищна рада</t>
  </si>
  <si>
    <t xml:space="preserve">Троїцька сільська рада </t>
  </si>
  <si>
    <t>Червоногригорівська селищна рада</t>
  </si>
  <si>
    <t>Широківська селищна рада</t>
  </si>
  <si>
    <t>04509000000</t>
  </si>
  <si>
    <t>Могилівська сільська рада</t>
  </si>
  <si>
    <t>С. ОЛІЙНИК</t>
  </si>
  <si>
    <t>Усього</t>
  </si>
  <si>
    <t>м. Кам’янське</t>
  </si>
  <si>
    <t>Додаток 4</t>
  </si>
  <si>
    <t>Миколаївська сільська рада
(Васильківський р-н)</t>
  </si>
  <si>
    <t>Миколаївська сільська рада
(Петропавлівський р-н)</t>
  </si>
  <si>
    <t>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</si>
  <si>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відшкодування вартості лікарських засобів для лікування окремих захворювань за рахунок відповідної субвенції з державного бюджету</t>
  </si>
  <si>
    <t>КПКВК 0719460</t>
  </si>
  <si>
    <t>КПКВК 0919270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</si>
  <si>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</si>
  <si>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</si>
  <si>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</si>
  <si>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</si>
  <si>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до розпорядження</t>
  </si>
  <si>
    <t>голови обласної ради</t>
  </si>
  <si>
    <t>04545000000</t>
  </si>
  <si>
    <t>04550000000</t>
  </si>
  <si>
    <t>04549000000</t>
  </si>
  <si>
    <t>04538000000</t>
  </si>
  <si>
    <t>04537000000</t>
  </si>
  <si>
    <t>04541000000</t>
  </si>
  <si>
    <t>04535000000</t>
  </si>
  <si>
    <t>04544000000</t>
  </si>
  <si>
    <t>04539000000</t>
  </si>
  <si>
    <t>04543000000</t>
  </si>
  <si>
    <t>04546000000</t>
  </si>
  <si>
    <t>04548000000</t>
  </si>
  <si>
    <t>04542000000</t>
  </si>
  <si>
    <t>04540000000</t>
  </si>
  <si>
    <t>субвенція з обласного бюджету бюджетам міст, районів та об’єднаних територіальних громад на виконання доручень виборців депутатами обласної ради у 2018 році</t>
  </si>
  <si>
    <t xml:space="preserve">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</si>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</sst>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56"/>
      <name val="Arial Cyr"/>
      <family val="2"/>
      <charset val="204"/>
    </font>
    <font>
      <sz val="50"/>
      <name val="Times New Roman"/>
      <family val="1"/>
      <charset val="204"/>
    </font>
    <font>
      <sz val="22"/>
      <name val="Times New Roman"/>
      <family val="1"/>
      <charset val="204"/>
    </font>
    <font>
      <b/>
      <sz val="48"/>
      <name val="Times New Roman"/>
      <family val="1"/>
      <charset val="204"/>
    </font>
    <font>
      <sz val="56"/>
      <name val="Times New Roman"/>
      <family val="1"/>
      <charset val="204"/>
    </font>
    <font>
      <sz val="26"/>
      <name val="Times New Roman"/>
      <family val="1"/>
      <charset val="204"/>
    </font>
    <font>
      <sz val="44"/>
      <name val="Times New Roman"/>
      <family val="1"/>
      <charset val="204"/>
    </font>
    <font>
      <sz val="42"/>
      <name val="Times New Roman"/>
      <family val="1"/>
      <charset val="204"/>
    </font>
    <font>
      <sz val="11"/>
      <name val="Arial Cyr"/>
      <family val="2"/>
      <charset val="204"/>
    </font>
    <font>
      <i/>
      <sz val="44"/>
      <name val="Times New Roman"/>
      <family val="1"/>
      <charset val="204"/>
    </font>
    <font>
      <sz val="46"/>
      <name val="Times New Roman"/>
      <family val="1"/>
      <charset val="204"/>
    </font>
    <font>
      <sz val="46"/>
      <name val="Times New Roman Cyr"/>
      <family val="1"/>
      <charset val="204"/>
    </font>
    <font>
      <b/>
      <sz val="10"/>
      <name val="Arial Cyr"/>
      <family val="2"/>
      <charset val="204"/>
    </font>
    <font>
      <sz val="28"/>
      <name val="Times New Roman"/>
      <family val="1"/>
      <charset val="204"/>
    </font>
    <font>
      <sz val="40"/>
      <name val="Bookman Old Style"/>
      <family val="1"/>
      <charset val="204"/>
    </font>
    <font>
      <sz val="40"/>
      <name val="Arial Cyr"/>
      <family val="2"/>
      <charset val="204"/>
    </font>
    <font>
      <sz val="20"/>
      <name val="Arial Cyr"/>
      <family val="2"/>
      <charset val="204"/>
    </font>
    <font>
      <sz val="10"/>
      <name val="Arial"/>
      <family val="2"/>
      <charset val="204"/>
    </font>
    <font>
      <b/>
      <sz val="52"/>
      <name val="Times New Roman"/>
      <family val="1"/>
      <charset val="204"/>
    </font>
    <font>
      <sz val="50"/>
      <name val="Arial Cyr"/>
      <family val="2"/>
      <charset val="204"/>
    </font>
    <font>
      <sz val="52"/>
      <name val="Times New Roman"/>
      <family val="1"/>
      <charset val="204"/>
    </font>
    <font>
      <sz val="10"/>
      <color indexed="8"/>
      <name val="ARIAL"/>
      <charset val="1"/>
    </font>
    <font>
      <b/>
      <sz val="65"/>
      <name val="Times New Roman"/>
      <family val="1"/>
      <charset val="204"/>
    </font>
    <font>
      <sz val="3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9" fillId="0" borderId="0"/>
    <xf numFmtId="0" fontId="23" fillId="0" borderId="0">
      <alignment vertical="top"/>
    </xf>
    <xf numFmtId="0" fontId="19" fillId="0" borderId="0"/>
    <xf numFmtId="0" fontId="19" fillId="0" borderId="0"/>
  </cellStyleXfs>
  <cellXfs count="5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1" fillId="0" borderId="0" xfId="0" applyFont="1" applyFill="1"/>
    <xf numFmtId="0" fontId="1" fillId="0" borderId="0" xfId="0" applyFont="1" applyFill="1" applyAlignment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1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49" fontId="8" fillId="0" borderId="3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vertical="center" wrapText="1"/>
    </xf>
    <xf numFmtId="0" fontId="1" fillId="0" borderId="1" xfId="0" applyFont="1" applyFill="1" applyBorder="1"/>
    <xf numFmtId="0" fontId="14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/>
    <xf numFmtId="0" fontId="16" fillId="0" borderId="0" xfId="0" applyFont="1" applyFill="1"/>
    <xf numFmtId="3" fontId="15" fillId="0" borderId="0" xfId="0" applyNumberFormat="1" applyFont="1" applyFill="1" applyBorder="1" applyAlignment="1">
      <alignment horizontal="right"/>
    </xf>
    <xf numFmtId="0" fontId="17" fillId="0" borderId="0" xfId="0" applyFont="1" applyFill="1"/>
    <xf numFmtId="0" fontId="18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Border="1"/>
    <xf numFmtId="0" fontId="9" fillId="0" borderId="2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wrapText="1"/>
    </xf>
    <xf numFmtId="4" fontId="12" fillId="0" borderId="2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vertical="center"/>
    </xf>
    <xf numFmtId="4" fontId="12" fillId="0" borderId="5" xfId="0" applyNumberFormat="1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/>
    <xf numFmtId="4" fontId="12" fillId="0" borderId="6" xfId="0" applyNumberFormat="1" applyFont="1" applyFill="1" applyBorder="1" applyAlignment="1">
      <alignment vertical="center"/>
    </xf>
    <xf numFmtId="0" fontId="18" fillId="0" borderId="0" xfId="0" applyFont="1" applyFill="1" applyBorder="1"/>
    <xf numFmtId="3" fontId="1" fillId="0" borderId="0" xfId="0" applyNumberFormat="1" applyFont="1" applyFill="1" applyBorder="1"/>
    <xf numFmtId="4" fontId="12" fillId="0" borderId="0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22" fillId="0" borderId="0" xfId="0" applyNumberFormat="1" applyFont="1" applyFill="1" applyAlignment="1" applyProtection="1">
      <alignment vertical="center" wrapText="1"/>
    </xf>
    <xf numFmtId="49" fontId="8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5">
    <cellStyle name="Normal_Доходи" xfId="1"/>
    <cellStyle name="Звичайний_Додаток _ 3 зм_ни 4575" xfId="2"/>
    <cellStyle name="Обычный" xfId="0" builtinId="0"/>
    <cellStyle name="Обычный 2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54"/>
  <sheetViews>
    <sheetView showZeros="0" tabSelected="1" view="pageBreakPreview" zoomScale="20" zoomScaleNormal="25" zoomScaleSheetLayoutView="20" workbookViewId="0">
      <pane xSplit="2" ySplit="12" topLeftCell="C13" activePane="bottomRight" state="frozen"/>
      <selection pane="topRight" activeCell="C1" sqref="C1"/>
      <selection pane="bottomLeft" activeCell="A14" sqref="A14"/>
      <selection pane="bottomRight" activeCell="C7" sqref="C7:F7"/>
    </sheetView>
  </sheetViews>
  <sheetFormatPr defaultRowHeight="12.75" x14ac:dyDescent="0.2"/>
  <cols>
    <col min="1" max="1" width="52.28515625" style="2" customWidth="1"/>
    <col min="2" max="2" width="164.5703125" style="2" customWidth="1"/>
    <col min="3" max="3" width="92" style="2" customWidth="1"/>
    <col min="4" max="4" width="221" style="2" customWidth="1"/>
    <col min="5" max="5" width="146.85546875" style="2" customWidth="1"/>
    <col min="6" max="6" width="82.5703125" style="2" customWidth="1"/>
    <col min="7" max="7" width="202.140625" style="2" customWidth="1"/>
    <col min="8" max="8" width="110" style="2" customWidth="1"/>
    <col min="9" max="9" width="90.7109375" style="2" customWidth="1"/>
    <col min="10" max="10" width="98.5703125" style="2" customWidth="1"/>
    <col min="11" max="11" width="81.5703125" style="2" customWidth="1"/>
    <col min="12" max="12" width="90.42578125" style="2" customWidth="1"/>
    <col min="13" max="13" width="91.5703125" style="2" customWidth="1"/>
    <col min="14" max="14" width="75" style="2" customWidth="1"/>
    <col min="15" max="15" width="96.28515625" style="2" customWidth="1"/>
    <col min="16" max="16" width="73.5703125" style="2" customWidth="1"/>
    <col min="17" max="17" width="100" style="2" customWidth="1"/>
    <col min="18" max="18" width="130.7109375" style="2" customWidth="1"/>
    <col min="19" max="19" width="82.140625" style="2" customWidth="1"/>
    <col min="20" max="20" width="73.28515625" style="2" customWidth="1"/>
    <col min="21" max="16384" width="9.140625" style="2"/>
  </cols>
  <sheetData>
    <row r="1" spans="1:20" ht="69" x14ac:dyDescent="0.85">
      <c r="A1" s="1"/>
      <c r="B1" s="1"/>
      <c r="C1" s="1"/>
      <c r="E1" s="45" t="s">
        <v>173</v>
      </c>
      <c r="H1" s="45"/>
      <c r="I1" s="45"/>
      <c r="J1" s="45"/>
      <c r="N1" s="3"/>
      <c r="O1" s="3"/>
      <c r="P1" s="3"/>
      <c r="Q1" s="3"/>
      <c r="R1" s="3"/>
      <c r="S1" s="3"/>
    </row>
    <row r="2" spans="1:20" ht="69" customHeight="1" x14ac:dyDescent="0.85">
      <c r="A2" s="1"/>
      <c r="B2" s="1"/>
      <c r="C2" s="1"/>
      <c r="E2" s="45" t="s">
        <v>184</v>
      </c>
      <c r="H2" s="45"/>
      <c r="I2" s="45"/>
      <c r="J2" s="45"/>
      <c r="N2" s="3"/>
      <c r="O2" s="3"/>
      <c r="P2" s="3"/>
      <c r="Q2" s="3"/>
      <c r="R2" s="3"/>
      <c r="S2" s="3"/>
    </row>
    <row r="3" spans="1:20" ht="69" customHeight="1" x14ac:dyDescent="0.85">
      <c r="A3" s="1"/>
      <c r="B3" s="1"/>
      <c r="C3" s="1"/>
      <c r="E3" s="45" t="s">
        <v>185</v>
      </c>
      <c r="H3" s="45"/>
      <c r="I3" s="45"/>
      <c r="J3" s="45"/>
      <c r="N3" s="3"/>
      <c r="O3" s="3"/>
      <c r="P3" s="3"/>
      <c r="Q3" s="3"/>
      <c r="R3" s="3"/>
      <c r="S3" s="3"/>
    </row>
    <row r="4" spans="1:20" ht="117.75" customHeight="1" x14ac:dyDescent="0.85">
      <c r="A4" s="6"/>
      <c r="C4" s="38" t="s">
        <v>90</v>
      </c>
      <c r="D4" s="38"/>
      <c r="E4" s="38"/>
      <c r="F4" s="38"/>
      <c r="G4" s="38"/>
      <c r="H4" s="38"/>
      <c r="I4" s="38"/>
      <c r="J4" s="38"/>
      <c r="K4" s="7"/>
      <c r="L4" s="7"/>
      <c r="M4" s="5"/>
      <c r="N4" s="5"/>
      <c r="O4" s="5"/>
      <c r="P4" s="5"/>
      <c r="Q4" s="5"/>
      <c r="R4" s="5"/>
      <c r="S4" s="5"/>
      <c r="T4" s="4"/>
    </row>
    <row r="5" spans="1:20" s="10" customFormat="1" ht="81" customHeight="1" x14ac:dyDescent="1">
      <c r="A5" s="8"/>
      <c r="B5" s="8"/>
      <c r="C5" s="8"/>
      <c r="D5" s="9"/>
      <c r="E5" s="8"/>
      <c r="F5" s="8" t="s">
        <v>0</v>
      </c>
      <c r="G5" s="8"/>
      <c r="H5" s="8"/>
      <c r="I5" s="8"/>
      <c r="K5" s="8"/>
      <c r="L5" s="8" t="s">
        <v>0</v>
      </c>
      <c r="M5" s="8"/>
      <c r="O5" s="8"/>
      <c r="Q5" s="8"/>
      <c r="R5" s="8"/>
      <c r="S5" s="8"/>
      <c r="T5" s="8" t="s">
        <v>0</v>
      </c>
    </row>
    <row r="6" spans="1:20" s="11" customFormat="1" ht="198.75" customHeight="1" x14ac:dyDescent="0.2">
      <c r="A6" s="49" t="s">
        <v>1</v>
      </c>
      <c r="B6" s="49" t="s">
        <v>48</v>
      </c>
      <c r="C6" s="37" t="s">
        <v>2</v>
      </c>
      <c r="D6" s="49" t="s">
        <v>81</v>
      </c>
      <c r="E6" s="49"/>
      <c r="F6" s="49"/>
      <c r="G6" s="50" t="s">
        <v>81</v>
      </c>
      <c r="H6" s="58"/>
      <c r="I6" s="58"/>
      <c r="J6" s="51"/>
      <c r="K6" s="50" t="s">
        <v>2</v>
      </c>
      <c r="L6" s="51"/>
      <c r="M6" s="50" t="s">
        <v>47</v>
      </c>
      <c r="N6" s="58"/>
      <c r="O6" s="58"/>
      <c r="P6" s="49" t="s">
        <v>47</v>
      </c>
      <c r="Q6" s="49"/>
      <c r="R6" s="49"/>
      <c r="S6" s="49"/>
      <c r="T6" s="49" t="s">
        <v>3</v>
      </c>
    </row>
    <row r="7" spans="1:20" s="11" customFormat="1" ht="76.5" customHeight="1" x14ac:dyDescent="0.2">
      <c r="A7" s="49"/>
      <c r="B7" s="49"/>
      <c r="C7" s="50" t="s">
        <v>4</v>
      </c>
      <c r="D7" s="58"/>
      <c r="E7" s="58"/>
      <c r="F7" s="51"/>
      <c r="G7" s="50" t="s">
        <v>4</v>
      </c>
      <c r="H7" s="58"/>
      <c r="I7" s="58"/>
      <c r="J7" s="58"/>
      <c r="K7" s="58" t="s">
        <v>5</v>
      </c>
      <c r="L7" s="51"/>
      <c r="M7" s="50" t="s">
        <v>4</v>
      </c>
      <c r="N7" s="58"/>
      <c r="O7" s="58"/>
      <c r="P7" s="50" t="s">
        <v>4</v>
      </c>
      <c r="Q7" s="51"/>
      <c r="R7" s="50" t="s">
        <v>5</v>
      </c>
      <c r="S7" s="51"/>
      <c r="T7" s="49"/>
    </row>
    <row r="8" spans="1:20" s="11" customFormat="1" ht="192" customHeight="1" x14ac:dyDescent="0.2">
      <c r="A8" s="49"/>
      <c r="B8" s="49"/>
      <c r="C8" s="29"/>
      <c r="D8" s="52" t="s">
        <v>6</v>
      </c>
      <c r="E8" s="53"/>
      <c r="F8" s="54"/>
      <c r="G8" s="43" t="s">
        <v>6</v>
      </c>
      <c r="H8" s="44"/>
      <c r="I8" s="52" t="s">
        <v>88</v>
      </c>
      <c r="J8" s="54"/>
      <c r="K8" s="52" t="s">
        <v>180</v>
      </c>
      <c r="L8" s="54"/>
      <c r="M8" s="34"/>
      <c r="N8" s="52" t="s">
        <v>7</v>
      </c>
      <c r="O8" s="53"/>
      <c r="P8" s="52" t="s">
        <v>7</v>
      </c>
      <c r="Q8" s="53"/>
      <c r="R8" s="53"/>
      <c r="S8" s="54"/>
      <c r="T8" s="49"/>
    </row>
    <row r="9" spans="1:20" s="11" customFormat="1" ht="69.75" customHeight="1" x14ac:dyDescent="0.2">
      <c r="A9" s="49"/>
      <c r="B9" s="49"/>
      <c r="C9" s="12" t="s">
        <v>91</v>
      </c>
      <c r="D9" s="12" t="s">
        <v>92</v>
      </c>
      <c r="E9" s="12" t="s">
        <v>93</v>
      </c>
      <c r="F9" s="12" t="s">
        <v>94</v>
      </c>
      <c r="G9" s="12" t="s">
        <v>95</v>
      </c>
      <c r="H9" s="12" t="s">
        <v>179</v>
      </c>
      <c r="I9" s="12" t="s">
        <v>178</v>
      </c>
      <c r="J9" s="12" t="s">
        <v>96</v>
      </c>
      <c r="K9" s="52" t="s">
        <v>97</v>
      </c>
      <c r="L9" s="54"/>
      <c r="M9" s="12" t="s">
        <v>103</v>
      </c>
      <c r="N9" s="12" t="s">
        <v>98</v>
      </c>
      <c r="O9" s="12" t="s">
        <v>98</v>
      </c>
      <c r="P9" s="12" t="s">
        <v>98</v>
      </c>
      <c r="Q9" s="12" t="s">
        <v>99</v>
      </c>
      <c r="R9" s="12" t="s">
        <v>98</v>
      </c>
      <c r="S9" s="12" t="s">
        <v>98</v>
      </c>
      <c r="T9" s="49"/>
    </row>
    <row r="10" spans="1:20" s="11" customFormat="1" ht="81.75" customHeight="1" x14ac:dyDescent="0.2">
      <c r="A10" s="49"/>
      <c r="B10" s="49"/>
      <c r="C10" s="49" t="s">
        <v>85</v>
      </c>
      <c r="D10" s="49" t="s">
        <v>201</v>
      </c>
      <c r="E10" s="49" t="s">
        <v>181</v>
      </c>
      <c r="F10" s="49" t="s">
        <v>176</v>
      </c>
      <c r="G10" s="49" t="s">
        <v>202</v>
      </c>
      <c r="H10" s="55" t="s">
        <v>182</v>
      </c>
      <c r="I10" s="55" t="s">
        <v>177</v>
      </c>
      <c r="J10" s="49" t="s">
        <v>183</v>
      </c>
      <c r="K10" s="55" t="s">
        <v>104</v>
      </c>
      <c r="L10" s="49" t="s">
        <v>8</v>
      </c>
      <c r="M10" s="49" t="s">
        <v>203</v>
      </c>
      <c r="N10" s="49" t="s">
        <v>200</v>
      </c>
      <c r="O10" s="49" t="s">
        <v>102</v>
      </c>
      <c r="P10" s="49" t="s">
        <v>89</v>
      </c>
      <c r="Q10" s="49" t="s">
        <v>82</v>
      </c>
      <c r="R10" s="49" t="s">
        <v>86</v>
      </c>
      <c r="S10" s="49" t="s">
        <v>101</v>
      </c>
      <c r="T10" s="49"/>
    </row>
    <row r="11" spans="1:20" s="11" customFormat="1" ht="373.5" customHeight="1" x14ac:dyDescent="0.2">
      <c r="A11" s="49"/>
      <c r="B11" s="49"/>
      <c r="C11" s="49"/>
      <c r="D11" s="49"/>
      <c r="E11" s="49"/>
      <c r="F11" s="49"/>
      <c r="G11" s="49"/>
      <c r="H11" s="56"/>
      <c r="I11" s="56"/>
      <c r="J11" s="49"/>
      <c r="K11" s="56"/>
      <c r="L11" s="49"/>
      <c r="M11" s="49"/>
      <c r="N11" s="49"/>
      <c r="O11" s="49"/>
      <c r="P11" s="49"/>
      <c r="Q11" s="49"/>
      <c r="R11" s="49"/>
      <c r="S11" s="49"/>
      <c r="T11" s="49"/>
    </row>
    <row r="12" spans="1:20" s="13" customFormat="1" ht="173.25" customHeight="1" x14ac:dyDescent="0.2">
      <c r="A12" s="49"/>
      <c r="B12" s="49"/>
      <c r="C12" s="49"/>
      <c r="D12" s="49"/>
      <c r="E12" s="49"/>
      <c r="F12" s="49"/>
      <c r="G12" s="49"/>
      <c r="H12" s="57"/>
      <c r="I12" s="57"/>
      <c r="J12" s="49"/>
      <c r="K12" s="57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74.25" customHeight="1" x14ac:dyDescent="0.8">
      <c r="A13" s="14" t="s">
        <v>12</v>
      </c>
      <c r="B13" s="15" t="s">
        <v>51</v>
      </c>
      <c r="C13" s="36"/>
      <c r="D13" s="36">
        <v>26483000</v>
      </c>
      <c r="E13" s="36">
        <v>32078700</v>
      </c>
      <c r="F13" s="36">
        <v>5000</v>
      </c>
      <c r="G13" s="35">
        <v>76898</v>
      </c>
      <c r="H13" s="35"/>
      <c r="I13" s="35">
        <v>491667</v>
      </c>
      <c r="J13" s="35"/>
      <c r="K13" s="35"/>
      <c r="L13" s="35"/>
      <c r="M13" s="35"/>
      <c r="N13" s="35">
        <v>500000</v>
      </c>
      <c r="O13" s="35"/>
      <c r="P13" s="35"/>
      <c r="Q13" s="35"/>
      <c r="R13" s="35"/>
      <c r="S13" s="35"/>
      <c r="T13" s="35">
        <f t="shared" ref="T13:T57" si="0">SUM(C13:S13)</f>
        <v>59635265</v>
      </c>
    </row>
    <row r="14" spans="1:20" ht="74.25" customHeight="1" x14ac:dyDescent="0.8">
      <c r="A14" s="14" t="s">
        <v>13</v>
      </c>
      <c r="B14" s="15" t="s">
        <v>87</v>
      </c>
      <c r="C14" s="32"/>
      <c r="D14" s="32">
        <v>1077683200</v>
      </c>
      <c r="E14" s="32">
        <v>1103149900</v>
      </c>
      <c r="F14" s="32">
        <v>988300</v>
      </c>
      <c r="G14" s="31">
        <v>13533570</v>
      </c>
      <c r="H14" s="31"/>
      <c r="I14" s="31">
        <v>29318894</v>
      </c>
      <c r="J14" s="31"/>
      <c r="K14" s="31"/>
      <c r="L14" s="31"/>
      <c r="M14" s="31"/>
      <c r="N14" s="31">
        <v>15920000</v>
      </c>
      <c r="O14" s="31"/>
      <c r="P14" s="31"/>
      <c r="Q14" s="31"/>
      <c r="R14" s="31"/>
      <c r="S14" s="31"/>
      <c r="T14" s="35">
        <f t="shared" si="0"/>
        <v>2240593864</v>
      </c>
    </row>
    <row r="15" spans="1:20" ht="74.25" customHeight="1" x14ac:dyDescent="0.8">
      <c r="A15" s="14" t="s">
        <v>14</v>
      </c>
      <c r="B15" s="15" t="s">
        <v>172</v>
      </c>
      <c r="C15" s="32"/>
      <c r="D15" s="32">
        <v>294371600</v>
      </c>
      <c r="E15" s="32">
        <v>452858700</v>
      </c>
      <c r="F15" s="32">
        <v>334800</v>
      </c>
      <c r="G15" s="31">
        <v>9371121</v>
      </c>
      <c r="H15" s="31"/>
      <c r="I15" s="31">
        <v>6966835</v>
      </c>
      <c r="J15" s="31"/>
      <c r="K15" s="31"/>
      <c r="L15" s="31"/>
      <c r="M15" s="31"/>
      <c r="N15" s="31">
        <v>1020000</v>
      </c>
      <c r="O15" s="31"/>
      <c r="P15" s="31"/>
      <c r="Q15" s="31"/>
      <c r="R15" s="31"/>
      <c r="S15" s="31"/>
      <c r="T15" s="35">
        <f t="shared" si="0"/>
        <v>764923056</v>
      </c>
    </row>
    <row r="16" spans="1:20" ht="74.25" customHeight="1" x14ac:dyDescent="0.8">
      <c r="A16" s="14" t="s">
        <v>15</v>
      </c>
      <c r="B16" s="15" t="s">
        <v>52</v>
      </c>
      <c r="C16" s="32"/>
      <c r="D16" s="32">
        <v>71934400</v>
      </c>
      <c r="E16" s="32">
        <v>135723000</v>
      </c>
      <c r="F16" s="32">
        <v>1224300</v>
      </c>
      <c r="G16" s="31">
        <v>2023634</v>
      </c>
      <c r="H16" s="31"/>
      <c r="I16" s="31">
        <v>1358775</v>
      </c>
      <c r="J16" s="31"/>
      <c r="K16" s="31"/>
      <c r="L16" s="31"/>
      <c r="M16" s="31"/>
      <c r="N16" s="31">
        <v>550000</v>
      </c>
      <c r="O16" s="31"/>
      <c r="P16" s="31"/>
      <c r="Q16" s="31"/>
      <c r="R16" s="31"/>
      <c r="S16" s="31"/>
      <c r="T16" s="35">
        <f t="shared" si="0"/>
        <v>212814109</v>
      </c>
    </row>
    <row r="17" spans="1:20" ht="74.25" customHeight="1" x14ac:dyDescent="0.8">
      <c r="A17" s="14" t="s">
        <v>16</v>
      </c>
      <c r="B17" s="15" t="s">
        <v>53</v>
      </c>
      <c r="C17" s="32"/>
      <c r="D17" s="32">
        <v>796662400</v>
      </c>
      <c r="E17" s="32">
        <v>1165720000</v>
      </c>
      <c r="F17" s="31">
        <v>2233800</v>
      </c>
      <c r="G17" s="31">
        <v>11153950</v>
      </c>
      <c r="H17" s="31"/>
      <c r="I17" s="31">
        <v>14416060</v>
      </c>
      <c r="J17" s="31"/>
      <c r="K17" s="31"/>
      <c r="L17" s="31"/>
      <c r="M17" s="31"/>
      <c r="N17" s="31">
        <v>14750000</v>
      </c>
      <c r="O17" s="31"/>
      <c r="P17" s="31"/>
      <c r="Q17" s="31"/>
      <c r="R17" s="31"/>
      <c r="S17" s="31"/>
      <c r="T17" s="35">
        <f t="shared" si="0"/>
        <v>2004936210</v>
      </c>
    </row>
    <row r="18" spans="1:20" ht="74.25" customHeight="1" x14ac:dyDescent="0.8">
      <c r="A18" s="14" t="s">
        <v>17</v>
      </c>
      <c r="B18" s="15" t="s">
        <v>54</v>
      </c>
      <c r="C18" s="32"/>
      <c r="D18" s="32">
        <v>68964300</v>
      </c>
      <c r="E18" s="32">
        <v>106012100</v>
      </c>
      <c r="F18" s="32">
        <v>162500</v>
      </c>
      <c r="G18" s="31">
        <v>5284823</v>
      </c>
      <c r="H18" s="31"/>
      <c r="I18" s="31">
        <v>1354389</v>
      </c>
      <c r="J18" s="31"/>
      <c r="K18" s="31"/>
      <c r="L18" s="31"/>
      <c r="M18" s="31"/>
      <c r="N18" s="31">
        <v>1020000</v>
      </c>
      <c r="O18" s="31"/>
      <c r="P18" s="31"/>
      <c r="Q18" s="31"/>
      <c r="R18" s="31"/>
      <c r="S18" s="31"/>
      <c r="T18" s="35">
        <f t="shared" si="0"/>
        <v>182798112</v>
      </c>
    </row>
    <row r="19" spans="1:20" ht="74.25" customHeight="1" x14ac:dyDescent="0.8">
      <c r="A19" s="14" t="s">
        <v>18</v>
      </c>
      <c r="B19" s="15" t="s">
        <v>55</v>
      </c>
      <c r="C19" s="32"/>
      <c r="D19" s="32">
        <v>166620300</v>
      </c>
      <c r="E19" s="32">
        <v>246693200</v>
      </c>
      <c r="F19" s="32">
        <v>182200</v>
      </c>
      <c r="G19" s="31">
        <v>3898869</v>
      </c>
      <c r="H19" s="31"/>
      <c r="I19" s="31">
        <v>2729470</v>
      </c>
      <c r="J19" s="31"/>
      <c r="K19" s="31"/>
      <c r="L19" s="31"/>
      <c r="M19" s="31"/>
      <c r="N19" s="31">
        <v>1700000</v>
      </c>
      <c r="O19" s="31"/>
      <c r="P19" s="31"/>
      <c r="Q19" s="31"/>
      <c r="R19" s="31"/>
      <c r="S19" s="31"/>
      <c r="T19" s="35">
        <f t="shared" si="0"/>
        <v>421824039</v>
      </c>
    </row>
    <row r="20" spans="1:20" ht="74.25" customHeight="1" x14ac:dyDescent="0.8">
      <c r="A20" s="14" t="s">
        <v>19</v>
      </c>
      <c r="B20" s="15" t="s">
        <v>56</v>
      </c>
      <c r="C20" s="32"/>
      <c r="D20" s="32">
        <v>98847600</v>
      </c>
      <c r="E20" s="32">
        <v>151767500</v>
      </c>
      <c r="F20" s="32">
        <v>148400</v>
      </c>
      <c r="G20" s="31">
        <v>1686435</v>
      </c>
      <c r="H20" s="31"/>
      <c r="I20" s="31">
        <v>1625919</v>
      </c>
      <c r="J20" s="31"/>
      <c r="K20" s="31"/>
      <c r="L20" s="31"/>
      <c r="M20" s="31"/>
      <c r="N20" s="31">
        <v>1100000</v>
      </c>
      <c r="O20" s="31"/>
      <c r="P20" s="31"/>
      <c r="Q20" s="31"/>
      <c r="R20" s="31"/>
      <c r="S20" s="31"/>
      <c r="T20" s="35">
        <f t="shared" si="0"/>
        <v>255175854</v>
      </c>
    </row>
    <row r="21" spans="1:20" ht="74.25" customHeight="1" x14ac:dyDescent="0.8">
      <c r="A21" s="14" t="s">
        <v>20</v>
      </c>
      <c r="B21" s="15" t="s">
        <v>83</v>
      </c>
      <c r="C21" s="32"/>
      <c r="D21" s="32">
        <v>58361900</v>
      </c>
      <c r="E21" s="32">
        <v>83225100</v>
      </c>
      <c r="F21" s="32">
        <v>270100</v>
      </c>
      <c r="G21" s="31">
        <v>1299180</v>
      </c>
      <c r="H21" s="31"/>
      <c r="I21" s="31">
        <v>1386440</v>
      </c>
      <c r="J21" s="31"/>
      <c r="K21" s="31"/>
      <c r="L21" s="31"/>
      <c r="M21" s="31"/>
      <c r="N21" s="31">
        <v>1050000</v>
      </c>
      <c r="O21" s="31"/>
      <c r="P21" s="31"/>
      <c r="Q21" s="31"/>
      <c r="R21" s="31"/>
      <c r="S21" s="31"/>
      <c r="T21" s="35">
        <f t="shared" si="0"/>
        <v>145592720</v>
      </c>
    </row>
    <row r="22" spans="1:20" ht="74.25" customHeight="1" x14ac:dyDescent="0.8">
      <c r="A22" s="14" t="s">
        <v>21</v>
      </c>
      <c r="B22" s="15" t="s">
        <v>57</v>
      </c>
      <c r="C22" s="32"/>
      <c r="D22" s="32">
        <v>140202400</v>
      </c>
      <c r="E22" s="32">
        <v>211636100</v>
      </c>
      <c r="F22" s="32">
        <v>650100</v>
      </c>
      <c r="G22" s="31">
        <v>2595485</v>
      </c>
      <c r="H22" s="31"/>
      <c r="I22" s="31">
        <v>2578271</v>
      </c>
      <c r="J22" s="31"/>
      <c r="K22" s="31"/>
      <c r="L22" s="31"/>
      <c r="M22" s="31"/>
      <c r="N22" s="31">
        <v>2700000</v>
      </c>
      <c r="O22" s="31"/>
      <c r="P22" s="31"/>
      <c r="Q22" s="31"/>
      <c r="R22" s="31"/>
      <c r="S22" s="31"/>
      <c r="T22" s="35">
        <f t="shared" si="0"/>
        <v>360362356</v>
      </c>
    </row>
    <row r="23" spans="1:20" ht="74.25" customHeight="1" x14ac:dyDescent="0.8">
      <c r="A23" s="14" t="s">
        <v>22</v>
      </c>
      <c r="B23" s="15" t="s">
        <v>58</v>
      </c>
      <c r="C23" s="32"/>
      <c r="D23" s="32">
        <v>30155000</v>
      </c>
      <c r="E23" s="32">
        <v>16588400</v>
      </c>
      <c r="F23" s="32">
        <v>0</v>
      </c>
      <c r="G23" s="31">
        <v>2133924</v>
      </c>
      <c r="H23" s="31"/>
      <c r="I23" s="31">
        <v>721981</v>
      </c>
      <c r="J23" s="31"/>
      <c r="K23" s="31"/>
      <c r="L23" s="31"/>
      <c r="M23" s="31"/>
      <c r="N23" s="31">
        <v>750000</v>
      </c>
      <c r="O23" s="31"/>
      <c r="P23" s="31"/>
      <c r="Q23" s="31"/>
      <c r="R23" s="31"/>
      <c r="S23" s="31"/>
      <c r="T23" s="35">
        <f t="shared" si="0"/>
        <v>50349305</v>
      </c>
    </row>
    <row r="24" spans="1:20" ht="74.25" customHeight="1" x14ac:dyDescent="0.8">
      <c r="A24" s="14" t="s">
        <v>23</v>
      </c>
      <c r="B24" s="15" t="s">
        <v>59</v>
      </c>
      <c r="C24" s="32"/>
      <c r="D24" s="32">
        <v>45853600</v>
      </c>
      <c r="E24" s="32">
        <v>84260400</v>
      </c>
      <c r="F24" s="32">
        <v>435800</v>
      </c>
      <c r="G24" s="31">
        <v>1867605</v>
      </c>
      <c r="H24" s="31"/>
      <c r="I24" s="31">
        <v>702357</v>
      </c>
      <c r="J24" s="31"/>
      <c r="K24" s="31"/>
      <c r="L24" s="31"/>
      <c r="M24" s="31"/>
      <c r="N24" s="31">
        <v>650000</v>
      </c>
      <c r="O24" s="31"/>
      <c r="P24" s="31"/>
      <c r="Q24" s="31"/>
      <c r="R24" s="31"/>
      <c r="S24" s="31"/>
      <c r="T24" s="35">
        <f t="shared" si="0"/>
        <v>133769762</v>
      </c>
    </row>
    <row r="25" spans="1:20" ht="74.25" customHeight="1" x14ac:dyDescent="0.8">
      <c r="A25" s="14" t="s">
        <v>24</v>
      </c>
      <c r="B25" s="15" t="s">
        <v>60</v>
      </c>
      <c r="C25" s="32"/>
      <c r="D25" s="32">
        <v>30485900</v>
      </c>
      <c r="E25" s="32">
        <v>17138200</v>
      </c>
      <c r="F25" s="32">
        <v>239900</v>
      </c>
      <c r="G25" s="31">
        <v>1953973</v>
      </c>
      <c r="H25" s="31"/>
      <c r="I25" s="31">
        <v>1040350</v>
      </c>
      <c r="J25" s="31"/>
      <c r="K25" s="31"/>
      <c r="L25" s="31"/>
      <c r="M25" s="31"/>
      <c r="N25" s="31">
        <v>550000</v>
      </c>
      <c r="O25" s="31"/>
      <c r="P25" s="31"/>
      <c r="Q25" s="31"/>
      <c r="R25" s="31"/>
      <c r="S25" s="31"/>
      <c r="T25" s="35">
        <f t="shared" si="0"/>
        <v>51408323</v>
      </c>
    </row>
    <row r="26" spans="1:20" ht="74.25" customHeight="1" x14ac:dyDescent="0.8">
      <c r="A26" s="14"/>
      <c r="B26" s="15" t="s">
        <v>50</v>
      </c>
      <c r="C26" s="32">
        <f t="shared" ref="C26:S26" si="1">C13+C14+C15+C16+C17+C18+C19+C20+C21+C22+C23+C24+C25</f>
        <v>0</v>
      </c>
      <c r="D26" s="32">
        <f t="shared" si="1"/>
        <v>2906625600</v>
      </c>
      <c r="E26" s="32">
        <f t="shared" si="1"/>
        <v>3806851300</v>
      </c>
      <c r="F26" s="32">
        <f t="shared" si="1"/>
        <v>6875200</v>
      </c>
      <c r="G26" s="32">
        <f t="shared" si="1"/>
        <v>56879467</v>
      </c>
      <c r="H26" s="32"/>
      <c r="I26" s="32">
        <f t="shared" si="1"/>
        <v>64691408</v>
      </c>
      <c r="J26" s="32">
        <f>J13+J14+J15+J16+J17+J18+J19+J20+J21+J22+J23+J24+J25</f>
        <v>0</v>
      </c>
      <c r="K26" s="32"/>
      <c r="L26" s="32">
        <f t="shared" si="1"/>
        <v>0</v>
      </c>
      <c r="M26" s="32">
        <f t="shared" si="1"/>
        <v>0</v>
      </c>
      <c r="N26" s="32">
        <f t="shared" si="1"/>
        <v>42260000</v>
      </c>
      <c r="O26" s="32">
        <f>O13+O14+O15+O16+O17+O18+O19+O20+O21+O22+O23+O24+O25</f>
        <v>0</v>
      </c>
      <c r="P26" s="32">
        <f>P13+P14+P15+P16+P17+P18+P19+P20+P21+P22+P23+P24+P25</f>
        <v>0</v>
      </c>
      <c r="Q26" s="32">
        <f t="shared" si="1"/>
        <v>0</v>
      </c>
      <c r="R26" s="32">
        <f t="shared" si="1"/>
        <v>0</v>
      </c>
      <c r="S26" s="32">
        <f t="shared" si="1"/>
        <v>0</v>
      </c>
      <c r="T26" s="35">
        <f t="shared" si="0"/>
        <v>6884182975</v>
      </c>
    </row>
    <row r="27" spans="1:20" ht="74.25" customHeight="1" x14ac:dyDescent="0.8">
      <c r="A27" s="14" t="s">
        <v>25</v>
      </c>
      <c r="B27" s="15" t="s">
        <v>49</v>
      </c>
      <c r="C27" s="32"/>
      <c r="D27" s="32">
        <v>90782300</v>
      </c>
      <c r="E27" s="32">
        <v>127467300</v>
      </c>
      <c r="F27" s="32">
        <v>2326300</v>
      </c>
      <c r="G27" s="31">
        <v>7901641</v>
      </c>
      <c r="H27" s="31"/>
      <c r="I27" s="31"/>
      <c r="J27" s="31"/>
      <c r="K27" s="31"/>
      <c r="L27" s="31"/>
      <c r="M27" s="31"/>
      <c r="N27" s="31">
        <v>300000</v>
      </c>
      <c r="O27" s="31"/>
      <c r="P27" s="31"/>
      <c r="Q27" s="31">
        <v>91000</v>
      </c>
      <c r="R27" s="31"/>
      <c r="S27" s="31"/>
      <c r="T27" s="35">
        <f t="shared" si="0"/>
        <v>228868541</v>
      </c>
    </row>
    <row r="28" spans="1:20" ht="74.25" customHeight="1" x14ac:dyDescent="0.8">
      <c r="A28" s="14" t="s">
        <v>26</v>
      </c>
      <c r="B28" s="15" t="s">
        <v>61</v>
      </c>
      <c r="C28" s="32"/>
      <c r="D28" s="32">
        <v>66280700</v>
      </c>
      <c r="E28" s="32">
        <v>71209300</v>
      </c>
      <c r="F28" s="32">
        <v>2186600</v>
      </c>
      <c r="G28" s="31">
        <v>2654601</v>
      </c>
      <c r="H28" s="31"/>
      <c r="I28" s="31">
        <v>832696</v>
      </c>
      <c r="J28" s="31"/>
      <c r="K28" s="31"/>
      <c r="L28" s="31"/>
      <c r="M28" s="31"/>
      <c r="N28" s="31">
        <v>250000</v>
      </c>
      <c r="O28" s="31"/>
      <c r="P28" s="31"/>
      <c r="Q28" s="31">
        <v>91000</v>
      </c>
      <c r="R28" s="31"/>
      <c r="S28" s="31"/>
      <c r="T28" s="35">
        <f t="shared" si="0"/>
        <v>143504897</v>
      </c>
    </row>
    <row r="29" spans="1:20" ht="74.25" customHeight="1" x14ac:dyDescent="0.8">
      <c r="A29" s="14" t="s">
        <v>27</v>
      </c>
      <c r="B29" s="15" t="s">
        <v>62</v>
      </c>
      <c r="C29" s="32"/>
      <c r="D29" s="32">
        <v>104107700</v>
      </c>
      <c r="E29" s="32">
        <v>114194000</v>
      </c>
      <c r="F29" s="32">
        <v>2743600</v>
      </c>
      <c r="G29" s="31">
        <v>10482118</v>
      </c>
      <c r="H29" s="31"/>
      <c r="I29" s="31">
        <v>1173950</v>
      </c>
      <c r="J29" s="31"/>
      <c r="K29" s="31"/>
      <c r="L29" s="31"/>
      <c r="M29" s="31"/>
      <c r="N29" s="31">
        <v>630000</v>
      </c>
      <c r="O29" s="31"/>
      <c r="P29" s="31"/>
      <c r="Q29" s="31">
        <v>91000</v>
      </c>
      <c r="R29" s="31"/>
      <c r="S29" s="31"/>
      <c r="T29" s="35">
        <f t="shared" si="0"/>
        <v>233422368</v>
      </c>
    </row>
    <row r="30" spans="1:20" ht="74.25" customHeight="1" x14ac:dyDescent="0.8">
      <c r="A30" s="14" t="s">
        <v>28</v>
      </c>
      <c r="B30" s="15" t="s">
        <v>84</v>
      </c>
      <c r="C30" s="32"/>
      <c r="D30" s="32">
        <v>109238700</v>
      </c>
      <c r="E30" s="32">
        <v>106698800</v>
      </c>
      <c r="F30" s="32">
        <v>1623000</v>
      </c>
      <c r="G30" s="31">
        <v>1724332</v>
      </c>
      <c r="H30" s="31"/>
      <c r="I30" s="31">
        <v>1591001</v>
      </c>
      <c r="J30" s="31"/>
      <c r="K30" s="31"/>
      <c r="L30" s="31"/>
      <c r="M30" s="31"/>
      <c r="N30" s="31">
        <v>1550000</v>
      </c>
      <c r="O30" s="31"/>
      <c r="P30" s="31"/>
      <c r="Q30" s="31">
        <v>91000</v>
      </c>
      <c r="R30" s="31"/>
      <c r="S30" s="31"/>
      <c r="T30" s="35">
        <f t="shared" si="0"/>
        <v>222516833</v>
      </c>
    </row>
    <row r="31" spans="1:20" ht="74.25" customHeight="1" x14ac:dyDescent="0.8">
      <c r="A31" s="14" t="s">
        <v>29</v>
      </c>
      <c r="B31" s="15" t="s">
        <v>63</v>
      </c>
      <c r="C31" s="32"/>
      <c r="D31" s="32">
        <v>61439700</v>
      </c>
      <c r="E31" s="32">
        <v>68617300</v>
      </c>
      <c r="F31" s="32">
        <v>1959600</v>
      </c>
      <c r="G31" s="31">
        <v>1663458</v>
      </c>
      <c r="H31" s="31"/>
      <c r="I31" s="31">
        <v>880041</v>
      </c>
      <c r="J31" s="31"/>
      <c r="K31" s="31"/>
      <c r="L31" s="31"/>
      <c r="M31" s="31"/>
      <c r="N31" s="31">
        <v>550000</v>
      </c>
      <c r="O31" s="33"/>
      <c r="P31" s="33"/>
      <c r="Q31" s="33">
        <v>91000</v>
      </c>
      <c r="R31" s="33"/>
      <c r="S31" s="33"/>
      <c r="T31" s="35">
        <f t="shared" si="0"/>
        <v>135201099</v>
      </c>
    </row>
    <row r="32" spans="1:20" ht="74.25" customHeight="1" x14ac:dyDescent="0.8">
      <c r="A32" s="14" t="s">
        <v>30</v>
      </c>
      <c r="B32" s="15" t="s">
        <v>64</v>
      </c>
      <c r="C32" s="32"/>
      <c r="D32" s="32">
        <v>66461500</v>
      </c>
      <c r="E32" s="32">
        <v>87213000</v>
      </c>
      <c r="F32" s="32">
        <v>1933700</v>
      </c>
      <c r="G32" s="31">
        <v>3468939</v>
      </c>
      <c r="H32" s="31"/>
      <c r="I32" s="31">
        <v>678797</v>
      </c>
      <c r="J32" s="31"/>
      <c r="K32" s="31"/>
      <c r="L32" s="31"/>
      <c r="M32" s="31"/>
      <c r="N32" s="33">
        <v>270000</v>
      </c>
      <c r="O32" s="33"/>
      <c r="P32" s="33"/>
      <c r="Q32" s="33">
        <v>91000</v>
      </c>
      <c r="R32" s="33"/>
      <c r="S32" s="33"/>
      <c r="T32" s="35">
        <f t="shared" si="0"/>
        <v>160116936</v>
      </c>
    </row>
    <row r="33" spans="1:20" ht="74.25" customHeight="1" x14ac:dyDescent="0.8">
      <c r="A33" s="14" t="s">
        <v>31</v>
      </c>
      <c r="B33" s="15" t="s">
        <v>65</v>
      </c>
      <c r="C33" s="32"/>
      <c r="D33" s="32">
        <v>58186300</v>
      </c>
      <c r="E33" s="32">
        <v>75819900</v>
      </c>
      <c r="F33" s="32">
        <v>1032900</v>
      </c>
      <c r="G33" s="31">
        <v>2141617</v>
      </c>
      <c r="H33" s="31"/>
      <c r="I33" s="31">
        <v>613009</v>
      </c>
      <c r="J33" s="31"/>
      <c r="K33" s="31"/>
      <c r="L33" s="31"/>
      <c r="M33" s="31"/>
      <c r="N33" s="33">
        <v>500000</v>
      </c>
      <c r="O33" s="33"/>
      <c r="P33" s="33"/>
      <c r="Q33" s="33">
        <v>91000</v>
      </c>
      <c r="R33" s="33"/>
      <c r="S33" s="33"/>
      <c r="T33" s="35">
        <f t="shared" si="0"/>
        <v>138384726</v>
      </c>
    </row>
    <row r="34" spans="1:20" ht="74.25" customHeight="1" x14ac:dyDescent="0.8">
      <c r="A34" s="14" t="s">
        <v>32</v>
      </c>
      <c r="B34" s="15" t="s">
        <v>66</v>
      </c>
      <c r="C34" s="32"/>
      <c r="D34" s="32">
        <v>41243300</v>
      </c>
      <c r="E34" s="32">
        <v>41295000</v>
      </c>
      <c r="F34" s="32">
        <v>4827800</v>
      </c>
      <c r="G34" s="31">
        <v>712489</v>
      </c>
      <c r="H34" s="31"/>
      <c r="I34" s="31">
        <v>412384</v>
      </c>
      <c r="J34" s="31"/>
      <c r="K34" s="31"/>
      <c r="L34" s="31"/>
      <c r="M34" s="31"/>
      <c r="N34" s="33">
        <v>300000</v>
      </c>
      <c r="O34" s="33"/>
      <c r="P34" s="33"/>
      <c r="Q34" s="33">
        <v>91000</v>
      </c>
      <c r="R34" s="33"/>
      <c r="S34" s="33"/>
      <c r="T34" s="35">
        <f t="shared" si="0"/>
        <v>88881973</v>
      </c>
    </row>
    <row r="35" spans="1:20" ht="74.25" customHeight="1" x14ac:dyDescent="0.8">
      <c r="A35" s="14" t="s">
        <v>33</v>
      </c>
      <c r="B35" s="15" t="s">
        <v>67</v>
      </c>
      <c r="C35" s="32"/>
      <c r="D35" s="32">
        <v>62364500</v>
      </c>
      <c r="E35" s="32">
        <v>88089100</v>
      </c>
      <c r="F35" s="32">
        <v>795200</v>
      </c>
      <c r="G35" s="31">
        <v>2112776</v>
      </c>
      <c r="H35" s="31"/>
      <c r="I35" s="31">
        <v>918164</v>
      </c>
      <c r="J35" s="31"/>
      <c r="K35" s="31"/>
      <c r="L35" s="31"/>
      <c r="M35" s="31"/>
      <c r="N35" s="33">
        <v>560000</v>
      </c>
      <c r="O35" s="33"/>
      <c r="P35" s="33"/>
      <c r="Q35" s="33">
        <v>91000</v>
      </c>
      <c r="R35" s="33"/>
      <c r="S35" s="33"/>
      <c r="T35" s="35">
        <f t="shared" si="0"/>
        <v>154930740</v>
      </c>
    </row>
    <row r="36" spans="1:20" ht="74.25" customHeight="1" x14ac:dyDescent="0.8">
      <c r="A36" s="14" t="s">
        <v>34</v>
      </c>
      <c r="B36" s="15" t="s">
        <v>68</v>
      </c>
      <c r="C36" s="32"/>
      <c r="D36" s="32">
        <v>96637100</v>
      </c>
      <c r="E36" s="32">
        <v>120467500</v>
      </c>
      <c r="F36" s="32">
        <v>1450100</v>
      </c>
      <c r="G36" s="31">
        <v>2866821</v>
      </c>
      <c r="H36" s="31"/>
      <c r="I36" s="31">
        <v>1866748</v>
      </c>
      <c r="J36" s="31"/>
      <c r="K36" s="31"/>
      <c r="L36" s="31"/>
      <c r="M36" s="31"/>
      <c r="N36" s="33">
        <v>2000000</v>
      </c>
      <c r="O36" s="33"/>
      <c r="P36" s="33"/>
      <c r="Q36" s="33">
        <v>91000</v>
      </c>
      <c r="R36" s="33"/>
      <c r="S36" s="33"/>
      <c r="T36" s="35">
        <f t="shared" si="0"/>
        <v>225379269</v>
      </c>
    </row>
    <row r="37" spans="1:20" ht="74.25" customHeight="1" x14ac:dyDescent="0.8">
      <c r="A37" s="14" t="s">
        <v>35</v>
      </c>
      <c r="B37" s="15" t="s">
        <v>69</v>
      </c>
      <c r="C37" s="32"/>
      <c r="D37" s="32">
        <v>38223500</v>
      </c>
      <c r="E37" s="32">
        <v>43747600</v>
      </c>
      <c r="F37" s="32">
        <v>2226300</v>
      </c>
      <c r="G37" s="31">
        <v>817701</v>
      </c>
      <c r="H37" s="31"/>
      <c r="I37" s="31">
        <v>739075</v>
      </c>
      <c r="J37" s="31"/>
      <c r="K37" s="31"/>
      <c r="L37" s="31"/>
      <c r="M37" s="31"/>
      <c r="N37" s="33">
        <v>290000</v>
      </c>
      <c r="O37" s="33"/>
      <c r="P37" s="33"/>
      <c r="Q37" s="33">
        <v>91000</v>
      </c>
      <c r="R37" s="33"/>
      <c r="S37" s="33"/>
      <c r="T37" s="35">
        <f t="shared" si="0"/>
        <v>86135176</v>
      </c>
    </row>
    <row r="38" spans="1:20" ht="74.25" customHeight="1" x14ac:dyDescent="0.8">
      <c r="A38" s="14" t="s">
        <v>36</v>
      </c>
      <c r="B38" s="15" t="s">
        <v>70</v>
      </c>
      <c r="C38" s="32"/>
      <c r="D38" s="32">
        <v>35296000</v>
      </c>
      <c r="E38" s="32">
        <v>48685800</v>
      </c>
      <c r="F38" s="32">
        <v>1486500</v>
      </c>
      <c r="G38" s="31">
        <v>2015648</v>
      </c>
      <c r="H38" s="31"/>
      <c r="I38" s="31">
        <v>558636</v>
      </c>
      <c r="J38" s="31"/>
      <c r="K38" s="31"/>
      <c r="L38" s="31"/>
      <c r="M38" s="31"/>
      <c r="N38" s="33">
        <v>440000</v>
      </c>
      <c r="O38" s="33"/>
      <c r="P38" s="33"/>
      <c r="Q38" s="33">
        <v>91000</v>
      </c>
      <c r="R38" s="33"/>
      <c r="S38" s="33"/>
      <c r="T38" s="35">
        <f t="shared" si="0"/>
        <v>88573584</v>
      </c>
    </row>
    <row r="39" spans="1:20" ht="74.25" customHeight="1" x14ac:dyDescent="0.8">
      <c r="A39" s="14" t="s">
        <v>37</v>
      </c>
      <c r="B39" s="15" t="s">
        <v>71</v>
      </c>
      <c r="C39" s="32"/>
      <c r="D39" s="32">
        <v>38104400</v>
      </c>
      <c r="E39" s="32">
        <v>34387200</v>
      </c>
      <c r="F39" s="32">
        <v>3689700</v>
      </c>
      <c r="G39" s="31">
        <v>3072494</v>
      </c>
      <c r="H39" s="31"/>
      <c r="I39" s="31">
        <v>537437</v>
      </c>
      <c r="J39" s="31"/>
      <c r="K39" s="31"/>
      <c r="L39" s="31"/>
      <c r="M39" s="31"/>
      <c r="N39" s="33">
        <v>100000</v>
      </c>
      <c r="O39" s="33"/>
      <c r="P39" s="33"/>
      <c r="Q39" s="33">
        <v>91000</v>
      </c>
      <c r="R39" s="33"/>
      <c r="S39" s="33"/>
      <c r="T39" s="35">
        <f t="shared" si="0"/>
        <v>79982231</v>
      </c>
    </row>
    <row r="40" spans="1:20" ht="74.25" customHeight="1" x14ac:dyDescent="0.8">
      <c r="A40" s="14" t="s">
        <v>38</v>
      </c>
      <c r="B40" s="15" t="s">
        <v>72</v>
      </c>
      <c r="C40" s="32"/>
      <c r="D40" s="32">
        <v>49962800</v>
      </c>
      <c r="E40" s="32">
        <v>92016700</v>
      </c>
      <c r="F40" s="32">
        <v>962600</v>
      </c>
      <c r="G40" s="31">
        <v>2684163</v>
      </c>
      <c r="H40" s="31"/>
      <c r="I40" s="31">
        <v>811779</v>
      </c>
      <c r="J40" s="31"/>
      <c r="K40" s="31"/>
      <c r="L40" s="31"/>
      <c r="M40" s="31"/>
      <c r="N40" s="33">
        <v>200000</v>
      </c>
      <c r="O40" s="33"/>
      <c r="P40" s="33"/>
      <c r="Q40" s="33">
        <v>90000</v>
      </c>
      <c r="R40" s="33"/>
      <c r="S40" s="33"/>
      <c r="T40" s="35">
        <f t="shared" si="0"/>
        <v>146728042</v>
      </c>
    </row>
    <row r="41" spans="1:20" ht="74.25" customHeight="1" x14ac:dyDescent="0.8">
      <c r="A41" s="14" t="s">
        <v>39</v>
      </c>
      <c r="B41" s="15" t="s">
        <v>73</v>
      </c>
      <c r="C41" s="32"/>
      <c r="D41" s="32">
        <v>88408400</v>
      </c>
      <c r="E41" s="32">
        <v>86734500</v>
      </c>
      <c r="F41" s="32">
        <v>3205300</v>
      </c>
      <c r="G41" s="31">
        <v>8802383</v>
      </c>
      <c r="H41" s="31"/>
      <c r="I41" s="31">
        <v>803738</v>
      </c>
      <c r="J41" s="31"/>
      <c r="K41" s="31"/>
      <c r="L41" s="31"/>
      <c r="M41" s="31"/>
      <c r="N41" s="33">
        <v>400000</v>
      </c>
      <c r="O41" s="33"/>
      <c r="P41" s="33"/>
      <c r="Q41" s="33">
        <v>91000</v>
      </c>
      <c r="R41" s="33"/>
      <c r="S41" s="33"/>
      <c r="T41" s="35">
        <f t="shared" si="0"/>
        <v>188445321</v>
      </c>
    </row>
    <row r="42" spans="1:20" ht="74.25" customHeight="1" x14ac:dyDescent="0.8">
      <c r="A42" s="14" t="s">
        <v>40</v>
      </c>
      <c r="B42" s="15" t="s">
        <v>74</v>
      </c>
      <c r="C42" s="32"/>
      <c r="D42" s="32">
        <v>62111400</v>
      </c>
      <c r="E42" s="32">
        <v>72714800</v>
      </c>
      <c r="F42" s="32">
        <v>1263800</v>
      </c>
      <c r="G42" s="31">
        <v>2117687</v>
      </c>
      <c r="H42" s="31"/>
      <c r="I42" s="31">
        <v>1012292</v>
      </c>
      <c r="J42" s="31"/>
      <c r="K42" s="31"/>
      <c r="L42" s="31"/>
      <c r="M42" s="31"/>
      <c r="N42" s="33">
        <v>1160000</v>
      </c>
      <c r="O42" s="33"/>
      <c r="P42" s="33"/>
      <c r="Q42" s="33">
        <v>91000</v>
      </c>
      <c r="R42" s="33"/>
      <c r="S42" s="33"/>
      <c r="T42" s="35">
        <f t="shared" si="0"/>
        <v>140470979</v>
      </c>
    </row>
    <row r="43" spans="1:20" ht="74.25" customHeight="1" x14ac:dyDescent="0.8">
      <c r="A43" s="14" t="s">
        <v>41</v>
      </c>
      <c r="B43" s="15" t="s">
        <v>75</v>
      </c>
      <c r="C43" s="32"/>
      <c r="D43" s="32">
        <v>72503100</v>
      </c>
      <c r="E43" s="32">
        <v>72750900</v>
      </c>
      <c r="F43" s="32">
        <v>918200</v>
      </c>
      <c r="G43" s="31">
        <v>2123565</v>
      </c>
      <c r="H43" s="31"/>
      <c r="I43" s="31">
        <v>829097</v>
      </c>
      <c r="J43" s="31"/>
      <c r="K43" s="31"/>
      <c r="L43" s="31"/>
      <c r="M43" s="31"/>
      <c r="N43" s="33">
        <v>610000</v>
      </c>
      <c r="O43" s="33"/>
      <c r="P43" s="33"/>
      <c r="Q43" s="33">
        <v>91000</v>
      </c>
      <c r="R43" s="33"/>
      <c r="S43" s="33"/>
      <c r="T43" s="35">
        <f t="shared" si="0"/>
        <v>149825862</v>
      </c>
    </row>
    <row r="44" spans="1:20" ht="74.25" customHeight="1" x14ac:dyDescent="0.8">
      <c r="A44" s="14" t="s">
        <v>42</v>
      </c>
      <c r="B44" s="15" t="s">
        <v>76</v>
      </c>
      <c r="C44" s="32"/>
      <c r="D44" s="32">
        <v>42727200</v>
      </c>
      <c r="E44" s="32">
        <v>55845200</v>
      </c>
      <c r="F44" s="32">
        <v>2127500</v>
      </c>
      <c r="G44" s="31">
        <v>2321233</v>
      </c>
      <c r="H44" s="31"/>
      <c r="I44" s="31">
        <v>511741</v>
      </c>
      <c r="J44" s="31"/>
      <c r="K44" s="31"/>
      <c r="L44" s="31"/>
      <c r="M44" s="31"/>
      <c r="N44" s="33">
        <v>500000</v>
      </c>
      <c r="O44" s="33"/>
      <c r="P44" s="33"/>
      <c r="Q44" s="33">
        <v>91000</v>
      </c>
      <c r="R44" s="33"/>
      <c r="S44" s="33"/>
      <c r="T44" s="35">
        <f t="shared" si="0"/>
        <v>104123874</v>
      </c>
    </row>
    <row r="45" spans="1:20" ht="70.5" customHeight="1" x14ac:dyDescent="0.8">
      <c r="A45" s="14" t="s">
        <v>43</v>
      </c>
      <c r="B45" s="15" t="s">
        <v>77</v>
      </c>
      <c r="C45" s="32"/>
      <c r="D45" s="32">
        <v>55824200</v>
      </c>
      <c r="E45" s="32">
        <v>76719900</v>
      </c>
      <c r="F45" s="32">
        <v>2298800</v>
      </c>
      <c r="G45" s="31">
        <v>5698506</v>
      </c>
      <c r="H45" s="31"/>
      <c r="I45" s="31">
        <v>658330</v>
      </c>
      <c r="J45" s="31"/>
      <c r="K45" s="31"/>
      <c r="L45" s="31"/>
      <c r="M45" s="31"/>
      <c r="N45" s="33">
        <v>460000</v>
      </c>
      <c r="O45" s="33"/>
      <c r="P45" s="33"/>
      <c r="Q45" s="33">
        <v>91000</v>
      </c>
      <c r="R45" s="33"/>
      <c r="S45" s="33"/>
      <c r="T45" s="35">
        <f t="shared" si="0"/>
        <v>141750736</v>
      </c>
    </row>
    <row r="46" spans="1:20" ht="74.25" customHeight="1" x14ac:dyDescent="0.8">
      <c r="A46" s="14" t="s">
        <v>44</v>
      </c>
      <c r="B46" s="15" t="s">
        <v>78</v>
      </c>
      <c r="C46" s="32"/>
      <c r="D46" s="32">
        <v>43294500</v>
      </c>
      <c r="E46" s="32">
        <v>71648200</v>
      </c>
      <c r="F46" s="32">
        <v>1143500</v>
      </c>
      <c r="G46" s="31">
        <v>1781790</v>
      </c>
      <c r="H46" s="31"/>
      <c r="I46" s="31">
        <v>297452</v>
      </c>
      <c r="J46" s="31"/>
      <c r="K46" s="31"/>
      <c r="L46" s="31"/>
      <c r="M46" s="31"/>
      <c r="N46" s="33">
        <v>380000</v>
      </c>
      <c r="O46" s="33"/>
      <c r="P46" s="33"/>
      <c r="Q46" s="33">
        <v>91000</v>
      </c>
      <c r="R46" s="33"/>
      <c r="S46" s="33"/>
      <c r="T46" s="35">
        <f t="shared" si="0"/>
        <v>118636442</v>
      </c>
    </row>
    <row r="47" spans="1:20" ht="74.25" customHeight="1" x14ac:dyDescent="0.8">
      <c r="A47" s="14" t="s">
        <v>45</v>
      </c>
      <c r="B47" s="15" t="s">
        <v>79</v>
      </c>
      <c r="C47" s="32"/>
      <c r="D47" s="32">
        <v>42378400</v>
      </c>
      <c r="E47" s="32">
        <v>65189300</v>
      </c>
      <c r="F47" s="32">
        <v>1324300</v>
      </c>
      <c r="G47" s="31">
        <v>2168609</v>
      </c>
      <c r="H47" s="31"/>
      <c r="I47" s="31">
        <v>684757</v>
      </c>
      <c r="J47" s="31"/>
      <c r="K47" s="31"/>
      <c r="L47" s="31"/>
      <c r="M47" s="31"/>
      <c r="N47" s="33">
        <v>300000</v>
      </c>
      <c r="O47" s="33"/>
      <c r="P47" s="33"/>
      <c r="Q47" s="33">
        <v>91000</v>
      </c>
      <c r="R47" s="33"/>
      <c r="S47" s="33"/>
      <c r="T47" s="35">
        <f t="shared" si="0"/>
        <v>112136366</v>
      </c>
    </row>
    <row r="48" spans="1:20" ht="74.25" customHeight="1" x14ac:dyDescent="0.8">
      <c r="A48" s="14" t="s">
        <v>46</v>
      </c>
      <c r="B48" s="15" t="s">
        <v>80</v>
      </c>
      <c r="C48" s="32"/>
      <c r="D48" s="32">
        <v>20509600</v>
      </c>
      <c r="E48" s="32">
        <v>26764900</v>
      </c>
      <c r="F48" s="32">
        <v>1331600</v>
      </c>
      <c r="G48" s="31">
        <v>2085662</v>
      </c>
      <c r="H48" s="31"/>
      <c r="I48" s="31">
        <v>237736</v>
      </c>
      <c r="J48" s="31"/>
      <c r="K48" s="31"/>
      <c r="L48" s="31"/>
      <c r="M48" s="31"/>
      <c r="N48" s="33">
        <v>200000</v>
      </c>
      <c r="O48" s="33"/>
      <c r="P48" s="33"/>
      <c r="Q48" s="33">
        <v>90000</v>
      </c>
      <c r="R48" s="33"/>
      <c r="S48" s="33"/>
      <c r="T48" s="35">
        <f t="shared" si="0"/>
        <v>51219498</v>
      </c>
    </row>
    <row r="49" spans="1:88" ht="74.25" customHeight="1" x14ac:dyDescent="0.8">
      <c r="A49" s="14"/>
      <c r="B49" s="15" t="s">
        <v>50</v>
      </c>
      <c r="C49" s="31">
        <f t="shared" ref="C49:L49" si="2">C48+C47+C46+C45+C44+C43+C42+C41+C40+C39+C38+C37+C36+C35+C34+C33+C32+C31+C30+C29+C28+C27</f>
        <v>0</v>
      </c>
      <c r="D49" s="31">
        <f t="shared" si="2"/>
        <v>1346085300</v>
      </c>
      <c r="E49" s="31">
        <f t="shared" si="2"/>
        <v>1648276200</v>
      </c>
      <c r="F49" s="31">
        <f t="shared" si="2"/>
        <v>42856900</v>
      </c>
      <c r="G49" s="31">
        <f t="shared" si="2"/>
        <v>71418233</v>
      </c>
      <c r="H49" s="31"/>
      <c r="I49" s="31">
        <f t="shared" si="2"/>
        <v>16648860</v>
      </c>
      <c r="J49" s="31">
        <f t="shared" si="2"/>
        <v>0</v>
      </c>
      <c r="K49" s="31"/>
      <c r="L49" s="31">
        <f t="shared" si="2"/>
        <v>0</v>
      </c>
      <c r="M49" s="31">
        <f t="shared" ref="M49:S49" si="3">M48+M47+M46+M45+M44+M43+M42+M41+M40+M39+M38+M37+M36+M35+M34+M33+M32+M31+M30+M29+M28+M27</f>
        <v>0</v>
      </c>
      <c r="N49" s="31">
        <f t="shared" si="3"/>
        <v>11950000</v>
      </c>
      <c r="O49" s="31">
        <f t="shared" si="3"/>
        <v>0</v>
      </c>
      <c r="P49" s="31">
        <f t="shared" si="3"/>
        <v>0</v>
      </c>
      <c r="Q49" s="31">
        <f t="shared" si="3"/>
        <v>2000000</v>
      </c>
      <c r="R49" s="31">
        <f t="shared" si="3"/>
        <v>0</v>
      </c>
      <c r="S49" s="31">
        <f t="shared" si="3"/>
        <v>0</v>
      </c>
      <c r="T49" s="35">
        <f t="shared" si="0"/>
        <v>3139235493</v>
      </c>
    </row>
    <row r="50" spans="1:88" ht="74.25" customHeight="1" x14ac:dyDescent="0.8">
      <c r="A50" s="14"/>
      <c r="B50" s="15" t="s">
        <v>105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5">
        <f t="shared" si="0"/>
        <v>0</v>
      </c>
    </row>
    <row r="51" spans="1:88" ht="74.25" customHeight="1" x14ac:dyDescent="0.8">
      <c r="A51" s="14" t="s">
        <v>106</v>
      </c>
      <c r="B51" s="15" t="s">
        <v>107</v>
      </c>
      <c r="C51" s="31"/>
      <c r="D51" s="31"/>
      <c r="E51" s="31"/>
      <c r="F51" s="31"/>
      <c r="G51" s="31"/>
      <c r="H51" s="31"/>
      <c r="I51" s="31">
        <v>703875</v>
      </c>
      <c r="J51" s="31"/>
      <c r="K51" s="31"/>
      <c r="L51" s="31"/>
      <c r="M51" s="31"/>
      <c r="N51" s="31">
        <v>385000</v>
      </c>
      <c r="O51" s="31"/>
      <c r="P51" s="31"/>
      <c r="Q51" s="31"/>
      <c r="R51" s="31"/>
      <c r="S51" s="31"/>
      <c r="T51" s="35">
        <f t="shared" si="0"/>
        <v>1088875</v>
      </c>
    </row>
    <row r="52" spans="1:88" ht="74.25" customHeight="1" x14ac:dyDescent="0.8">
      <c r="A52" s="14" t="s">
        <v>108</v>
      </c>
      <c r="B52" s="15" t="s">
        <v>109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>
        <v>65000</v>
      </c>
      <c r="O52" s="31"/>
      <c r="P52" s="31"/>
      <c r="Q52" s="31"/>
      <c r="R52" s="31"/>
      <c r="S52" s="31"/>
      <c r="T52" s="35">
        <f t="shared" si="0"/>
        <v>65000</v>
      </c>
    </row>
    <row r="53" spans="1:88" ht="74.25" customHeight="1" x14ac:dyDescent="0.8">
      <c r="A53" s="14" t="s">
        <v>110</v>
      </c>
      <c r="B53" s="15" t="s">
        <v>111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>
        <v>65000</v>
      </c>
      <c r="O53" s="31"/>
      <c r="P53" s="31"/>
      <c r="Q53" s="31"/>
      <c r="R53" s="31"/>
      <c r="S53" s="31"/>
      <c r="T53" s="35">
        <f t="shared" si="0"/>
        <v>65000</v>
      </c>
    </row>
    <row r="54" spans="1:88" ht="74.25" customHeight="1" x14ac:dyDescent="0.8">
      <c r="A54" s="14" t="s">
        <v>112</v>
      </c>
      <c r="B54" s="15" t="s">
        <v>113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>
        <v>80000</v>
      </c>
      <c r="O54" s="31"/>
      <c r="P54" s="31"/>
      <c r="Q54" s="31"/>
      <c r="R54" s="31"/>
      <c r="S54" s="31"/>
      <c r="T54" s="35">
        <f t="shared" si="0"/>
        <v>80000</v>
      </c>
    </row>
    <row r="55" spans="1:88" ht="74.25" customHeight="1" x14ac:dyDescent="0.8">
      <c r="A55" s="14" t="s">
        <v>114</v>
      </c>
      <c r="B55" s="15" t="s">
        <v>115</v>
      </c>
      <c r="C55" s="31"/>
      <c r="D55" s="31"/>
      <c r="E55" s="31"/>
      <c r="F55" s="31"/>
      <c r="G55" s="31"/>
      <c r="H55" s="31"/>
      <c r="I55" s="31">
        <v>430939</v>
      </c>
      <c r="J55" s="31"/>
      <c r="K55" s="31"/>
      <c r="L55" s="31"/>
      <c r="M55" s="31"/>
      <c r="N55" s="31">
        <v>500000</v>
      </c>
      <c r="O55" s="31"/>
      <c r="P55" s="31"/>
      <c r="Q55" s="31"/>
      <c r="R55" s="31"/>
      <c r="S55" s="31"/>
      <c r="T55" s="35">
        <f t="shared" si="0"/>
        <v>930939</v>
      </c>
    </row>
    <row r="56" spans="1:88" ht="74.25" customHeight="1" x14ac:dyDescent="0.8">
      <c r="A56" s="14" t="s">
        <v>116</v>
      </c>
      <c r="B56" s="15" t="s">
        <v>117</v>
      </c>
      <c r="C56" s="31"/>
      <c r="D56" s="31"/>
      <c r="E56" s="31"/>
      <c r="F56" s="31"/>
      <c r="G56" s="31"/>
      <c r="H56" s="31"/>
      <c r="I56" s="31">
        <v>197814</v>
      </c>
      <c r="J56" s="31"/>
      <c r="K56" s="31"/>
      <c r="L56" s="31"/>
      <c r="M56" s="31"/>
      <c r="N56" s="31">
        <v>300000</v>
      </c>
      <c r="O56" s="31"/>
      <c r="P56" s="31"/>
      <c r="Q56" s="31"/>
      <c r="R56" s="31"/>
      <c r="S56" s="31"/>
      <c r="T56" s="35">
        <f t="shared" si="0"/>
        <v>497814</v>
      </c>
    </row>
    <row r="57" spans="1:88" ht="74.25" customHeight="1" x14ac:dyDescent="0.8">
      <c r="A57" s="14" t="s">
        <v>118</v>
      </c>
      <c r="B57" s="15" t="s">
        <v>119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>
        <v>17500</v>
      </c>
      <c r="O57" s="31"/>
      <c r="P57" s="31"/>
      <c r="Q57" s="31"/>
      <c r="R57" s="31"/>
      <c r="S57" s="31"/>
      <c r="T57" s="35">
        <f t="shared" si="0"/>
        <v>17500</v>
      </c>
    </row>
    <row r="58" spans="1:88" ht="74.25" customHeight="1" x14ac:dyDescent="0.8">
      <c r="A58" s="14" t="s">
        <v>168</v>
      </c>
      <c r="B58" s="15" t="s">
        <v>169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>
        <v>17500</v>
      </c>
      <c r="O58" s="35">
        <f>P58+Q58+R58+S58+T58+V58+U58</f>
        <v>0</v>
      </c>
      <c r="P58" s="31"/>
      <c r="Q58" s="31"/>
      <c r="R58" s="31"/>
      <c r="S58" s="31"/>
      <c r="T58" s="31"/>
      <c r="U58" s="31"/>
      <c r="V58" s="31"/>
      <c r="W58" s="35">
        <f>X58+Y58+Z58+AA58+AB58+AF58+AC58+AE58+AD58</f>
        <v>334235</v>
      </c>
      <c r="X58" s="31"/>
      <c r="Y58" s="31"/>
      <c r="Z58" s="31"/>
      <c r="AA58" s="31"/>
      <c r="AB58" s="31"/>
      <c r="AC58" s="31"/>
      <c r="AD58" s="31"/>
      <c r="AE58" s="31"/>
      <c r="AF58" s="31">
        <v>334235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>
        <v>10000</v>
      </c>
      <c r="AY58" s="31"/>
      <c r="AZ58" s="31"/>
      <c r="BA58" s="31"/>
      <c r="BB58" s="31"/>
      <c r="BC58" s="31"/>
      <c r="BD58" s="31"/>
      <c r="BE58" s="31"/>
      <c r="BF58" s="35"/>
      <c r="BG58" s="31"/>
      <c r="BH58" s="35">
        <f>SUM(C58:BG58)-R58-S58-X58-Y58-Z58-AA58-AB58-AF58-Q58-P58-AC58-T58-V58-AE58-AD58-AS58-U58</f>
        <v>361735</v>
      </c>
      <c r="BI58" s="31"/>
      <c r="BJ58" s="31"/>
      <c r="BK58" s="31"/>
      <c r="BL58" s="31"/>
      <c r="BM58" s="31"/>
      <c r="BN58" s="31">
        <f>4000</f>
        <v>4000</v>
      </c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5"/>
      <c r="CG58" s="35"/>
      <c r="CH58" s="35"/>
      <c r="CI58" s="35"/>
      <c r="CJ58" s="35">
        <f>SUM(BI58:CE58)+CF58+CG58</f>
        <v>4000</v>
      </c>
    </row>
    <row r="59" spans="1:88" ht="74.25" customHeight="1" x14ac:dyDescent="0.8">
      <c r="A59" s="14" t="s">
        <v>120</v>
      </c>
      <c r="B59" s="15" t="s">
        <v>121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>
        <v>15000</v>
      </c>
      <c r="O59" s="31"/>
      <c r="P59" s="31"/>
      <c r="Q59" s="31"/>
      <c r="R59" s="31"/>
      <c r="S59" s="31"/>
      <c r="T59" s="35">
        <f t="shared" ref="T59:T94" si="4">SUM(C59:S59)</f>
        <v>15000</v>
      </c>
    </row>
    <row r="60" spans="1:88" ht="74.25" customHeight="1" x14ac:dyDescent="0.8">
      <c r="A60" s="14" t="s">
        <v>122</v>
      </c>
      <c r="B60" s="15" t="s">
        <v>123</v>
      </c>
      <c r="C60" s="31"/>
      <c r="D60" s="31"/>
      <c r="E60" s="31"/>
      <c r="F60" s="31"/>
      <c r="G60" s="31"/>
      <c r="H60" s="31"/>
      <c r="I60" s="31">
        <v>211646</v>
      </c>
      <c r="J60" s="31"/>
      <c r="K60" s="31"/>
      <c r="L60" s="31"/>
      <c r="M60" s="31"/>
      <c r="N60" s="31">
        <v>250000</v>
      </c>
      <c r="O60" s="31"/>
      <c r="P60" s="31"/>
      <c r="Q60" s="31"/>
      <c r="R60" s="31"/>
      <c r="S60" s="31"/>
      <c r="T60" s="35">
        <f t="shared" si="4"/>
        <v>461646</v>
      </c>
    </row>
    <row r="61" spans="1:88" ht="74.25" customHeight="1" x14ac:dyDescent="0.8">
      <c r="A61" s="14" t="s">
        <v>124</v>
      </c>
      <c r="B61" s="15" t="s">
        <v>125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>
        <v>60000</v>
      </c>
      <c r="O61" s="31"/>
      <c r="P61" s="31"/>
      <c r="Q61" s="31"/>
      <c r="R61" s="31"/>
      <c r="S61" s="31"/>
      <c r="T61" s="35">
        <f t="shared" si="4"/>
        <v>60000</v>
      </c>
    </row>
    <row r="62" spans="1:88" ht="74.25" customHeight="1" x14ac:dyDescent="0.8">
      <c r="A62" s="14" t="s">
        <v>126</v>
      </c>
      <c r="B62" s="15" t="s">
        <v>127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>
        <v>350000</v>
      </c>
      <c r="O62" s="31"/>
      <c r="P62" s="31"/>
      <c r="Q62" s="31"/>
      <c r="R62" s="31"/>
      <c r="S62" s="31"/>
      <c r="T62" s="35">
        <f t="shared" si="4"/>
        <v>350000</v>
      </c>
    </row>
    <row r="63" spans="1:88" ht="74.25" customHeight="1" x14ac:dyDescent="0.8">
      <c r="A63" s="14" t="s">
        <v>128</v>
      </c>
      <c r="B63" s="15" t="s">
        <v>129</v>
      </c>
      <c r="C63" s="31"/>
      <c r="D63" s="31"/>
      <c r="E63" s="31"/>
      <c r="F63" s="31"/>
      <c r="G63" s="31"/>
      <c r="H63" s="31"/>
      <c r="I63" s="31">
        <v>254324</v>
      </c>
      <c r="J63" s="31"/>
      <c r="K63" s="31"/>
      <c r="L63" s="31"/>
      <c r="M63" s="31"/>
      <c r="N63" s="31">
        <v>250000</v>
      </c>
      <c r="O63" s="31"/>
      <c r="P63" s="31"/>
      <c r="Q63" s="31"/>
      <c r="R63" s="31"/>
      <c r="S63" s="31"/>
      <c r="T63" s="35">
        <f t="shared" si="4"/>
        <v>504324</v>
      </c>
    </row>
    <row r="64" spans="1:88" ht="74.25" customHeight="1" x14ac:dyDescent="0.8">
      <c r="A64" s="14" t="s">
        <v>130</v>
      </c>
      <c r="B64" s="15" t="s">
        <v>167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>
        <v>330000</v>
      </c>
      <c r="O64" s="31"/>
      <c r="P64" s="31"/>
      <c r="Q64" s="31"/>
      <c r="R64" s="31"/>
      <c r="S64" s="31"/>
      <c r="T64" s="35">
        <f t="shared" si="4"/>
        <v>330000</v>
      </c>
    </row>
    <row r="65" spans="1:20" ht="74.25" customHeight="1" x14ac:dyDescent="0.8">
      <c r="A65" s="14" t="s">
        <v>131</v>
      </c>
      <c r="B65" s="15" t="s">
        <v>132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>
        <v>50000</v>
      </c>
      <c r="O65" s="31"/>
      <c r="P65" s="31"/>
      <c r="Q65" s="31"/>
      <c r="R65" s="31"/>
      <c r="S65" s="31"/>
      <c r="T65" s="35">
        <f t="shared" si="4"/>
        <v>50000</v>
      </c>
    </row>
    <row r="66" spans="1:20" ht="74.25" customHeight="1" x14ac:dyDescent="0.8">
      <c r="A66" s="14" t="s">
        <v>133</v>
      </c>
      <c r="B66" s="15" t="s">
        <v>134</v>
      </c>
      <c r="C66" s="31"/>
      <c r="D66" s="31"/>
      <c r="E66" s="31"/>
      <c r="F66" s="31"/>
      <c r="G66" s="31"/>
      <c r="H66" s="31"/>
      <c r="I66" s="31">
        <v>109534</v>
      </c>
      <c r="J66" s="31"/>
      <c r="K66" s="31"/>
      <c r="L66" s="31"/>
      <c r="M66" s="31"/>
      <c r="N66" s="31">
        <v>50000</v>
      </c>
      <c r="O66" s="31"/>
      <c r="P66" s="31"/>
      <c r="Q66" s="31"/>
      <c r="R66" s="31"/>
      <c r="S66" s="31"/>
      <c r="T66" s="35">
        <f t="shared" si="4"/>
        <v>159534</v>
      </c>
    </row>
    <row r="67" spans="1:20" ht="74.25" customHeight="1" x14ac:dyDescent="0.8">
      <c r="A67" s="14" t="s">
        <v>135</v>
      </c>
      <c r="B67" s="15" t="s">
        <v>136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>
        <v>50000</v>
      </c>
      <c r="O67" s="31"/>
      <c r="P67" s="31"/>
      <c r="Q67" s="31"/>
      <c r="R67" s="31"/>
      <c r="S67" s="31"/>
      <c r="T67" s="35">
        <f t="shared" si="4"/>
        <v>50000</v>
      </c>
    </row>
    <row r="68" spans="1:20" ht="74.25" customHeight="1" x14ac:dyDescent="0.8">
      <c r="A68" s="14" t="s">
        <v>137</v>
      </c>
      <c r="B68" s="15" t="s">
        <v>138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>
        <v>150000</v>
      </c>
      <c r="O68" s="31"/>
      <c r="P68" s="31"/>
      <c r="Q68" s="31"/>
      <c r="R68" s="31"/>
      <c r="S68" s="31"/>
      <c r="T68" s="35">
        <f t="shared" si="4"/>
        <v>150000</v>
      </c>
    </row>
    <row r="69" spans="1:20" ht="74.25" customHeight="1" x14ac:dyDescent="0.8">
      <c r="A69" s="14" t="s">
        <v>139</v>
      </c>
      <c r="B69" s="15" t="s">
        <v>140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>
        <v>100000</v>
      </c>
      <c r="O69" s="31"/>
      <c r="P69" s="31"/>
      <c r="Q69" s="31"/>
      <c r="R69" s="31"/>
      <c r="S69" s="31"/>
      <c r="T69" s="35">
        <f t="shared" si="4"/>
        <v>100000</v>
      </c>
    </row>
    <row r="70" spans="1:20" ht="74.25" customHeight="1" x14ac:dyDescent="0.8">
      <c r="A70" s="14" t="s">
        <v>141</v>
      </c>
      <c r="B70" s="15" t="s">
        <v>142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>
        <v>67500</v>
      </c>
      <c r="O70" s="31"/>
      <c r="P70" s="31"/>
      <c r="Q70" s="31"/>
      <c r="R70" s="31"/>
      <c r="S70" s="31"/>
      <c r="T70" s="35">
        <f t="shared" si="4"/>
        <v>67500</v>
      </c>
    </row>
    <row r="71" spans="1:20" ht="74.25" customHeight="1" x14ac:dyDescent="0.8">
      <c r="A71" s="14" t="s">
        <v>143</v>
      </c>
      <c r="B71" s="15" t="s">
        <v>144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>
        <v>100000</v>
      </c>
      <c r="O71" s="31"/>
      <c r="P71" s="31"/>
      <c r="Q71" s="31"/>
      <c r="R71" s="31"/>
      <c r="S71" s="31"/>
      <c r="T71" s="35">
        <f t="shared" si="4"/>
        <v>100000</v>
      </c>
    </row>
    <row r="72" spans="1:20" ht="74.25" customHeight="1" x14ac:dyDescent="0.8">
      <c r="A72" s="14" t="s">
        <v>145</v>
      </c>
      <c r="B72" s="15" t="s">
        <v>146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>
        <v>170000</v>
      </c>
      <c r="O72" s="31"/>
      <c r="P72" s="31"/>
      <c r="Q72" s="31"/>
      <c r="R72" s="31"/>
      <c r="S72" s="31"/>
      <c r="T72" s="35">
        <f t="shared" si="4"/>
        <v>170000</v>
      </c>
    </row>
    <row r="73" spans="1:20" ht="74.25" customHeight="1" x14ac:dyDescent="0.8">
      <c r="A73" s="14" t="s">
        <v>147</v>
      </c>
      <c r="B73" s="15" t="s">
        <v>148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>
        <v>200000</v>
      </c>
      <c r="O73" s="31"/>
      <c r="P73" s="31"/>
      <c r="Q73" s="31"/>
      <c r="R73" s="31"/>
      <c r="S73" s="31"/>
      <c r="T73" s="35">
        <f t="shared" si="4"/>
        <v>200000</v>
      </c>
    </row>
    <row r="74" spans="1:20" ht="74.25" customHeight="1" x14ac:dyDescent="0.8">
      <c r="A74" s="14" t="s">
        <v>149</v>
      </c>
      <c r="B74" s="15" t="s">
        <v>150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>
        <v>50000</v>
      </c>
      <c r="O74" s="31"/>
      <c r="P74" s="31"/>
      <c r="Q74" s="31"/>
      <c r="R74" s="31"/>
      <c r="S74" s="31"/>
      <c r="T74" s="35">
        <f t="shared" si="4"/>
        <v>50000</v>
      </c>
    </row>
    <row r="75" spans="1:20" ht="74.25" customHeight="1" x14ac:dyDescent="0.8">
      <c r="A75" s="14" t="s">
        <v>151</v>
      </c>
      <c r="B75" s="15" t="s">
        <v>152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>
        <v>30000</v>
      </c>
      <c r="O75" s="31"/>
      <c r="P75" s="31"/>
      <c r="Q75" s="31"/>
      <c r="R75" s="31"/>
      <c r="S75" s="31"/>
      <c r="T75" s="35">
        <f t="shared" si="4"/>
        <v>30000</v>
      </c>
    </row>
    <row r="76" spans="1:20" ht="74.25" customHeight="1" x14ac:dyDescent="0.8">
      <c r="A76" s="14" t="s">
        <v>153</v>
      </c>
      <c r="B76" s="15" t="s">
        <v>154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>
        <v>50000</v>
      </c>
      <c r="O76" s="31"/>
      <c r="P76" s="31"/>
      <c r="Q76" s="31"/>
      <c r="R76" s="31"/>
      <c r="S76" s="31"/>
      <c r="T76" s="35">
        <f t="shared" si="4"/>
        <v>50000</v>
      </c>
    </row>
    <row r="77" spans="1:20" ht="114" x14ac:dyDescent="0.8">
      <c r="A77" s="14" t="s">
        <v>192</v>
      </c>
      <c r="B77" s="15" t="s">
        <v>174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>
        <v>150000</v>
      </c>
      <c r="O77" s="31"/>
      <c r="P77" s="31"/>
      <c r="Q77" s="31"/>
      <c r="R77" s="31"/>
      <c r="S77" s="31"/>
      <c r="T77" s="35">
        <f t="shared" ref="T77:T85" si="5">SUM(C77:S77)</f>
        <v>150000</v>
      </c>
    </row>
    <row r="78" spans="1:20" ht="74.25" customHeight="1" x14ac:dyDescent="0.8">
      <c r="A78" s="14" t="s">
        <v>190</v>
      </c>
      <c r="B78" s="15" t="s">
        <v>159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>
        <v>170000</v>
      </c>
      <c r="O78" s="31"/>
      <c r="P78" s="31"/>
      <c r="Q78" s="31"/>
      <c r="R78" s="31"/>
      <c r="S78" s="31"/>
      <c r="T78" s="35">
        <f t="shared" si="5"/>
        <v>170000</v>
      </c>
    </row>
    <row r="79" spans="1:20" ht="74.25" customHeight="1" x14ac:dyDescent="0.8">
      <c r="A79" s="14" t="s">
        <v>189</v>
      </c>
      <c r="B79" s="15" t="s">
        <v>158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>
        <v>40000</v>
      </c>
      <c r="O79" s="31"/>
      <c r="P79" s="31"/>
      <c r="Q79" s="31"/>
      <c r="R79" s="31"/>
      <c r="S79" s="31"/>
      <c r="T79" s="35">
        <f t="shared" si="5"/>
        <v>40000</v>
      </c>
    </row>
    <row r="80" spans="1:20" ht="74.25" customHeight="1" x14ac:dyDescent="0.8">
      <c r="A80" s="14" t="s">
        <v>194</v>
      </c>
      <c r="B80" s="15" t="s">
        <v>161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>
        <v>135000</v>
      </c>
      <c r="O80" s="31"/>
      <c r="P80" s="31"/>
      <c r="Q80" s="31"/>
      <c r="R80" s="31"/>
      <c r="S80" s="31"/>
      <c r="T80" s="35">
        <f t="shared" si="5"/>
        <v>135000</v>
      </c>
    </row>
    <row r="81" spans="1:20" ht="74.25" customHeight="1" x14ac:dyDescent="0.8">
      <c r="A81" s="14" t="s">
        <v>199</v>
      </c>
      <c r="B81" s="15" t="s">
        <v>166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>
        <v>215000</v>
      </c>
      <c r="O81" s="31"/>
      <c r="P81" s="31"/>
      <c r="Q81" s="31"/>
      <c r="R81" s="31"/>
      <c r="S81" s="31"/>
      <c r="T81" s="35">
        <f t="shared" si="5"/>
        <v>215000</v>
      </c>
    </row>
    <row r="82" spans="1:20" ht="74.25" customHeight="1" x14ac:dyDescent="0.8">
      <c r="A82" s="14" t="s">
        <v>191</v>
      </c>
      <c r="B82" s="15" t="s">
        <v>160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>
        <v>65000</v>
      </c>
      <c r="O82" s="31"/>
      <c r="P82" s="31"/>
      <c r="Q82" s="31"/>
      <c r="R82" s="31"/>
      <c r="S82" s="31"/>
      <c r="T82" s="35">
        <f t="shared" si="5"/>
        <v>65000</v>
      </c>
    </row>
    <row r="83" spans="1:20" ht="74.25" customHeight="1" x14ac:dyDescent="0.8">
      <c r="A83" s="14" t="s">
        <v>198</v>
      </c>
      <c r="B83" s="15" t="s">
        <v>165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>
        <v>65000</v>
      </c>
      <c r="O83" s="31"/>
      <c r="P83" s="31"/>
      <c r="Q83" s="31"/>
      <c r="R83" s="31"/>
      <c r="S83" s="31"/>
      <c r="T83" s="35">
        <f t="shared" si="5"/>
        <v>65000</v>
      </c>
    </row>
    <row r="84" spans="1:20" ht="74.25" customHeight="1" x14ac:dyDescent="0.8">
      <c r="A84" s="14" t="s">
        <v>195</v>
      </c>
      <c r="B84" s="15" t="s">
        <v>162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>
        <v>40000</v>
      </c>
      <c r="O84" s="31"/>
      <c r="P84" s="31"/>
      <c r="Q84" s="31"/>
      <c r="R84" s="31"/>
      <c r="S84" s="31"/>
      <c r="T84" s="35">
        <f t="shared" si="5"/>
        <v>40000</v>
      </c>
    </row>
    <row r="85" spans="1:20" ht="114" x14ac:dyDescent="0.8">
      <c r="A85" s="14" t="s">
        <v>193</v>
      </c>
      <c r="B85" s="15" t="s">
        <v>175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>
        <v>200000</v>
      </c>
      <c r="O85" s="31"/>
      <c r="P85" s="31"/>
      <c r="Q85" s="31"/>
      <c r="R85" s="31"/>
      <c r="S85" s="31"/>
      <c r="T85" s="35">
        <f t="shared" si="5"/>
        <v>200000</v>
      </c>
    </row>
    <row r="86" spans="1:20" ht="74.25" customHeight="1" x14ac:dyDescent="0.8">
      <c r="A86" s="14" t="s">
        <v>186</v>
      </c>
      <c r="B86" s="15" t="s">
        <v>155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>
        <v>395000</v>
      </c>
      <c r="O86" s="31"/>
      <c r="P86" s="31"/>
      <c r="Q86" s="31"/>
      <c r="R86" s="31"/>
      <c r="S86" s="31"/>
      <c r="T86" s="35">
        <f t="shared" si="4"/>
        <v>395000</v>
      </c>
    </row>
    <row r="87" spans="1:20" ht="74.25" customHeight="1" x14ac:dyDescent="0.8">
      <c r="A87" s="14" t="s">
        <v>196</v>
      </c>
      <c r="B87" s="15" t="s">
        <v>163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>
        <v>425000</v>
      </c>
      <c r="O87" s="31"/>
      <c r="P87" s="31"/>
      <c r="Q87" s="31"/>
      <c r="R87" s="31"/>
      <c r="S87" s="31"/>
      <c r="T87" s="35">
        <f>SUM(C87:S87)</f>
        <v>425000</v>
      </c>
    </row>
    <row r="88" spans="1:20" ht="74.25" customHeight="1" x14ac:dyDescent="0.8">
      <c r="A88" s="14" t="s">
        <v>197</v>
      </c>
      <c r="B88" s="15" t="s">
        <v>164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>
        <v>70000</v>
      </c>
      <c r="O88" s="31"/>
      <c r="P88" s="31"/>
      <c r="Q88" s="31"/>
      <c r="R88" s="31"/>
      <c r="S88" s="31"/>
      <c r="T88" s="35">
        <f>SUM(C88:S88)</f>
        <v>70000</v>
      </c>
    </row>
    <row r="89" spans="1:20" ht="74.25" customHeight="1" x14ac:dyDescent="0.8">
      <c r="A89" s="14" t="s">
        <v>188</v>
      </c>
      <c r="B89" s="15" t="s">
        <v>157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>
        <v>17500</v>
      </c>
      <c r="O89" s="31"/>
      <c r="P89" s="31"/>
      <c r="Q89" s="31"/>
      <c r="R89" s="31"/>
      <c r="S89" s="31"/>
      <c r="T89" s="35">
        <f t="shared" si="4"/>
        <v>17500</v>
      </c>
    </row>
    <row r="90" spans="1:20" ht="74.25" customHeight="1" x14ac:dyDescent="0.8">
      <c r="A90" s="14" t="s">
        <v>187</v>
      </c>
      <c r="B90" s="15" t="s">
        <v>156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>
        <v>50000</v>
      </c>
      <c r="O90" s="31"/>
      <c r="P90" s="31"/>
      <c r="Q90" s="31"/>
      <c r="R90" s="31"/>
      <c r="S90" s="31"/>
      <c r="T90" s="35">
        <f>SUM(C90:S90)</f>
        <v>50000</v>
      </c>
    </row>
    <row r="91" spans="1:20" ht="74.25" customHeight="1" x14ac:dyDescent="0.8">
      <c r="A91" s="14"/>
      <c r="B91" s="15" t="s">
        <v>50</v>
      </c>
      <c r="C91" s="31">
        <f>C51+C52+C53+C54+C55+C56+C57+C58+C59+C60+C61+C62+C63+C64+C65+C66+C67+C68+C69+C70+C71+C72+C73+C74+C75+C76+C86+C90+C89+C79+C78+C82+C77+C85+C80+C84+C87+C88+C83+C81</f>
        <v>0</v>
      </c>
      <c r="D91" s="31">
        <f>D51+D52+D53+D54+D55+D56+D57+D58+D59+D60+D61+D62+D63+D64+D65+D66+D67+D68+D69+D70+D71+D72+D73+D74+D75+D76+D86+D90+D89+D79+D78+D82+D77+D85+D80+D84+D87+D88+D83+D81</f>
        <v>0</v>
      </c>
      <c r="E91" s="31">
        <f>E51+E52+E53+E54+E55+E56+E57+E58+E59+E60+E61+E62+E63+E64+E65+E66+E67+E68+E69+E70+E71+E72+E73+E74+E75+E76+E86+E90+E89+E79+E78+E82+E77+E85+E80+E84+E87+E88+E83+E81</f>
        <v>0</v>
      </c>
      <c r="F91" s="31">
        <f>F51+F52+F53+F54+F55+F56+F57+F58+F59+F60+F61+F62+F63+F64+F65+F66+F67+F68+F69+F70+F71+F72+F73+F74+F75+F76+F86+F90+F89+F79+F78+F82+F77+F85+F80+F84+F87+F88+F83+F81</f>
        <v>0</v>
      </c>
      <c r="G91" s="31">
        <f>G51+G52+G53+G54+G55+G56+G57+G58+G59+G60+G61+G62+G63+G64+G65+G66+G67+G68+G69+G70+G71+G72+G73+G74+G75+G76+G86+G90+G89+G79+G78+G82+G77+G85+G80+G84+G87+G88+G83+G81</f>
        <v>0</v>
      </c>
      <c r="H91" s="31"/>
      <c r="I91" s="31">
        <f t="shared" ref="I91:S91" si="6">I51+I52+I53+I54+I55+I56+I57+I58+I59+I60+I61+I62+I63+I64+I65+I66+I67+I68+I69+I70+I71+I72+I73+I74+I75+I76+I86+I90+I89+I79+I78+I82+I77+I85+I80+I84+I87+I88+I83+I81</f>
        <v>1908132</v>
      </c>
      <c r="J91" s="31">
        <f t="shared" si="6"/>
        <v>0</v>
      </c>
      <c r="K91" s="31">
        <f t="shared" si="6"/>
        <v>0</v>
      </c>
      <c r="L91" s="31">
        <f t="shared" si="6"/>
        <v>0</v>
      </c>
      <c r="M91" s="31">
        <f t="shared" si="6"/>
        <v>0</v>
      </c>
      <c r="N91" s="31">
        <f t="shared" si="6"/>
        <v>5790000</v>
      </c>
      <c r="O91" s="31">
        <f t="shared" si="6"/>
        <v>0</v>
      </c>
      <c r="P91" s="31">
        <f t="shared" si="6"/>
        <v>0</v>
      </c>
      <c r="Q91" s="31">
        <f t="shared" si="6"/>
        <v>0</v>
      </c>
      <c r="R91" s="31">
        <f t="shared" si="6"/>
        <v>0</v>
      </c>
      <c r="S91" s="31">
        <f t="shared" si="6"/>
        <v>0</v>
      </c>
      <c r="T91" s="35">
        <f t="shared" si="4"/>
        <v>7698132</v>
      </c>
    </row>
    <row r="92" spans="1:20" s="16" customFormat="1" ht="74.25" customHeight="1" x14ac:dyDescent="0.8">
      <c r="A92" s="14" t="s">
        <v>9</v>
      </c>
      <c r="B92" s="15" t="s">
        <v>10</v>
      </c>
      <c r="C92" s="32"/>
      <c r="D92" s="32"/>
      <c r="E92" s="32"/>
      <c r="F92" s="32"/>
      <c r="G92" s="31"/>
      <c r="H92" s="31">
        <v>56547900</v>
      </c>
      <c r="I92" s="31"/>
      <c r="J92" s="31">
        <v>10049200</v>
      </c>
      <c r="K92" s="31"/>
      <c r="L92" s="31"/>
      <c r="M92" s="31">
        <f>100000000+21700000+67719500</f>
        <v>189419500</v>
      </c>
      <c r="N92" s="31"/>
      <c r="O92" s="31">
        <v>1000000</v>
      </c>
      <c r="P92" s="31">
        <v>1000000</v>
      </c>
      <c r="Q92" s="31"/>
      <c r="R92" s="31">
        <v>7000000</v>
      </c>
      <c r="S92" s="31">
        <v>13770000</v>
      </c>
      <c r="T92" s="35">
        <f>SUM(C92:S92)</f>
        <v>278786600</v>
      </c>
    </row>
    <row r="93" spans="1:20" s="16" customFormat="1" ht="74.25" customHeight="1" x14ac:dyDescent="0.8">
      <c r="A93" s="14"/>
      <c r="B93" s="15" t="s">
        <v>11</v>
      </c>
      <c r="C93" s="32">
        <f>553836900-194542300</f>
        <v>359294600</v>
      </c>
      <c r="D93" s="32"/>
      <c r="E93" s="32"/>
      <c r="F93" s="32"/>
      <c r="G93" s="31"/>
      <c r="H93" s="31"/>
      <c r="I93" s="31"/>
      <c r="J93" s="31"/>
      <c r="K93" s="31">
        <v>23877400</v>
      </c>
      <c r="L93" s="31">
        <v>9495000</v>
      </c>
      <c r="M93" s="31"/>
      <c r="N93" s="31"/>
      <c r="O93" s="31"/>
      <c r="P93" s="31"/>
      <c r="Q93" s="31"/>
      <c r="R93" s="31"/>
      <c r="S93" s="31"/>
      <c r="T93" s="35">
        <f t="shared" si="4"/>
        <v>392667000</v>
      </c>
    </row>
    <row r="94" spans="1:20" s="17" customFormat="1" ht="74.25" customHeight="1" x14ac:dyDescent="0.8">
      <c r="A94" s="14"/>
      <c r="B94" s="15" t="s">
        <v>171</v>
      </c>
      <c r="C94" s="32">
        <f t="shared" ref="C94:S94" si="7">C26+C49+C92+C93+C91</f>
        <v>359294600</v>
      </c>
      <c r="D94" s="32">
        <f t="shared" si="7"/>
        <v>4252710900</v>
      </c>
      <c r="E94" s="32">
        <f t="shared" si="7"/>
        <v>5455127500</v>
      </c>
      <c r="F94" s="32">
        <f t="shared" si="7"/>
        <v>49732100</v>
      </c>
      <c r="G94" s="32">
        <f t="shared" si="7"/>
        <v>128297700</v>
      </c>
      <c r="H94" s="32">
        <f t="shared" si="7"/>
        <v>56547900</v>
      </c>
      <c r="I94" s="32">
        <f t="shared" si="7"/>
        <v>83248400</v>
      </c>
      <c r="J94" s="32">
        <f t="shared" si="7"/>
        <v>10049200</v>
      </c>
      <c r="K94" s="32">
        <f t="shared" si="7"/>
        <v>23877400</v>
      </c>
      <c r="L94" s="32">
        <f t="shared" si="7"/>
        <v>9495000</v>
      </c>
      <c r="M94" s="32">
        <f t="shared" si="7"/>
        <v>189419500</v>
      </c>
      <c r="N94" s="32">
        <f t="shared" si="7"/>
        <v>60000000</v>
      </c>
      <c r="O94" s="32">
        <f t="shared" si="7"/>
        <v>1000000</v>
      </c>
      <c r="P94" s="32">
        <f t="shared" si="7"/>
        <v>1000000</v>
      </c>
      <c r="Q94" s="32">
        <f t="shared" si="7"/>
        <v>2000000</v>
      </c>
      <c r="R94" s="32">
        <f t="shared" si="7"/>
        <v>7000000</v>
      </c>
      <c r="S94" s="32">
        <f t="shared" si="7"/>
        <v>13770000</v>
      </c>
      <c r="T94" s="35">
        <f t="shared" si="4"/>
        <v>10702570200</v>
      </c>
    </row>
    <row r="95" spans="1:20" s="22" customFormat="1" ht="59.25" customHeight="1" x14ac:dyDescent="1.05">
      <c r="A95" s="46"/>
      <c r="B95" s="48"/>
      <c r="C95" s="48"/>
      <c r="D95" s="48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2"/>
    </row>
    <row r="96" spans="1:20" s="22" customFormat="1" ht="92.25" customHeight="1" x14ac:dyDescent="0.8">
      <c r="A96" s="18"/>
      <c r="B96" s="19"/>
      <c r="C96" s="19"/>
      <c r="D96" s="21"/>
      <c r="E96" s="21"/>
      <c r="F96" s="21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s="25" customFormat="1" ht="100.5" customHeight="1" x14ac:dyDescent="1.05">
      <c r="A97" s="23"/>
      <c r="B97" s="23"/>
      <c r="C97" s="23"/>
      <c r="D97" s="24"/>
      <c r="E97" s="24"/>
      <c r="F97" s="24"/>
      <c r="L97" s="30"/>
      <c r="M97" s="48" t="s">
        <v>100</v>
      </c>
      <c r="N97" s="48"/>
      <c r="O97" s="48"/>
      <c r="S97" s="30" t="s">
        <v>170</v>
      </c>
    </row>
    <row r="98" spans="1:20" ht="25.5" x14ac:dyDescent="0.35">
      <c r="A98" s="26"/>
      <c r="B98" s="26"/>
      <c r="C98" s="26"/>
      <c r="G98" s="27"/>
      <c r="H98" s="27"/>
      <c r="I98" s="27"/>
      <c r="J98" s="27"/>
      <c r="K98" s="27"/>
      <c r="L98" s="27"/>
      <c r="T98" s="28"/>
    </row>
    <row r="99" spans="1:20" s="28" customFormat="1" ht="59.25" x14ac:dyDescent="0.35">
      <c r="A99" s="40"/>
      <c r="B99" s="40"/>
      <c r="C99" s="40"/>
      <c r="G99" s="41"/>
      <c r="H99" s="41"/>
      <c r="I99" s="41"/>
      <c r="J99" s="41"/>
      <c r="K99" s="41"/>
      <c r="L99" s="41"/>
      <c r="T99" s="42"/>
    </row>
    <row r="100" spans="1:20" ht="59.25" x14ac:dyDescent="0.35">
      <c r="A100" s="26"/>
      <c r="B100" s="26"/>
      <c r="C100" s="26"/>
      <c r="G100" s="27"/>
      <c r="H100" s="27"/>
      <c r="I100" s="27"/>
      <c r="J100" s="27"/>
      <c r="K100" s="27"/>
      <c r="L100" s="27"/>
      <c r="T100" s="35">
        <v>10646022300</v>
      </c>
    </row>
    <row r="101" spans="1:20" ht="59.25" x14ac:dyDescent="0.35">
      <c r="A101" s="26"/>
      <c r="B101" s="26"/>
      <c r="C101" s="26"/>
      <c r="G101" s="27"/>
      <c r="H101" s="27"/>
      <c r="I101" s="27"/>
      <c r="J101" s="27"/>
      <c r="K101" s="27"/>
      <c r="L101" s="27"/>
      <c r="T101" s="39">
        <f>T94-T100</f>
        <v>56547900</v>
      </c>
    </row>
    <row r="102" spans="1:20" s="28" customFormat="1" ht="59.25" x14ac:dyDescent="0.35">
      <c r="A102" s="40"/>
      <c r="B102" s="40"/>
      <c r="C102" s="40"/>
      <c r="G102" s="41"/>
      <c r="H102" s="41"/>
      <c r="I102" s="41"/>
      <c r="J102" s="41"/>
      <c r="K102" s="41"/>
      <c r="L102" s="41"/>
      <c r="T102" s="42"/>
    </row>
    <row r="103" spans="1:20" s="28" customFormat="1" ht="59.25" x14ac:dyDescent="0.35">
      <c r="A103" s="40"/>
      <c r="B103" s="40"/>
      <c r="C103" s="40"/>
      <c r="G103" s="41"/>
      <c r="H103" s="41"/>
      <c r="I103" s="41"/>
      <c r="J103" s="41"/>
      <c r="K103" s="41"/>
      <c r="L103" s="41"/>
      <c r="T103" s="42"/>
    </row>
    <row r="104" spans="1:20" s="28" customFormat="1" ht="59.25" x14ac:dyDescent="0.35">
      <c r="A104" s="40"/>
      <c r="B104" s="40"/>
      <c r="C104" s="40"/>
      <c r="G104" s="41"/>
      <c r="H104" s="41"/>
      <c r="I104" s="41"/>
      <c r="J104" s="41"/>
      <c r="K104" s="41"/>
      <c r="L104" s="41"/>
      <c r="T104" s="42"/>
    </row>
    <row r="105" spans="1:20" s="28" customFormat="1" ht="59.25" x14ac:dyDescent="0.35">
      <c r="A105" s="40"/>
      <c r="B105" s="40"/>
      <c r="C105" s="40"/>
      <c r="G105" s="41"/>
      <c r="H105" s="41"/>
      <c r="I105" s="41"/>
      <c r="J105" s="41"/>
      <c r="K105" s="41"/>
      <c r="L105" s="41"/>
      <c r="T105" s="42"/>
    </row>
    <row r="106" spans="1:20" s="28" customFormat="1" ht="59.25" x14ac:dyDescent="0.35">
      <c r="A106" s="40"/>
      <c r="B106" s="40"/>
      <c r="C106" s="40"/>
      <c r="G106" s="41"/>
      <c r="H106" s="41"/>
      <c r="I106" s="41"/>
      <c r="J106" s="41"/>
      <c r="K106" s="41"/>
      <c r="L106" s="41"/>
      <c r="T106" s="42"/>
    </row>
    <row r="107" spans="1:20" s="28" customFormat="1" ht="25.5" x14ac:dyDescent="0.35">
      <c r="A107" s="40"/>
      <c r="B107" s="40"/>
      <c r="C107" s="40"/>
      <c r="G107" s="41"/>
      <c r="H107" s="41"/>
      <c r="I107" s="41"/>
      <c r="J107" s="41"/>
      <c r="K107" s="41"/>
      <c r="L107" s="41"/>
    </row>
    <row r="108" spans="1:20" s="28" customFormat="1" ht="25.5" x14ac:dyDescent="0.35">
      <c r="A108" s="40"/>
      <c r="B108" s="40"/>
      <c r="C108" s="40"/>
      <c r="G108" s="41"/>
      <c r="H108" s="41"/>
      <c r="I108" s="41"/>
      <c r="J108" s="41"/>
      <c r="K108" s="41"/>
      <c r="L108" s="41"/>
    </row>
    <row r="109" spans="1:20" s="28" customFormat="1" ht="25.5" x14ac:dyDescent="0.35">
      <c r="A109" s="40"/>
      <c r="B109" s="40"/>
      <c r="C109" s="40"/>
      <c r="G109" s="41"/>
      <c r="H109" s="41"/>
      <c r="I109" s="41"/>
      <c r="J109" s="41"/>
      <c r="K109" s="41"/>
      <c r="L109" s="41"/>
    </row>
    <row r="110" spans="1:20" s="28" customFormat="1" ht="25.5" x14ac:dyDescent="0.35">
      <c r="A110" s="40"/>
      <c r="B110" s="40"/>
      <c r="C110" s="40"/>
      <c r="G110" s="41"/>
      <c r="H110" s="41"/>
      <c r="I110" s="41"/>
      <c r="J110" s="41"/>
      <c r="K110" s="41"/>
      <c r="L110" s="41"/>
    </row>
    <row r="111" spans="1:20" s="28" customFormat="1" ht="25.5" x14ac:dyDescent="0.35">
      <c r="A111" s="40"/>
      <c r="B111" s="40"/>
      <c r="C111" s="40"/>
      <c r="G111" s="41"/>
      <c r="H111" s="41"/>
      <c r="I111" s="41"/>
      <c r="J111" s="41"/>
      <c r="K111" s="41"/>
      <c r="L111" s="41"/>
    </row>
    <row r="112" spans="1:20" s="28" customFormat="1" ht="25.5" x14ac:dyDescent="0.35">
      <c r="A112" s="40"/>
      <c r="B112" s="40"/>
      <c r="C112" s="40"/>
      <c r="G112" s="41"/>
      <c r="H112" s="41"/>
      <c r="I112" s="41"/>
      <c r="J112" s="41"/>
      <c r="K112" s="41"/>
      <c r="L112" s="41"/>
    </row>
    <row r="113" spans="1:12" s="28" customFormat="1" ht="25.5" x14ac:dyDescent="0.35">
      <c r="A113" s="40"/>
      <c r="B113" s="40"/>
      <c r="C113" s="40"/>
      <c r="G113" s="41"/>
      <c r="H113" s="41"/>
      <c r="I113" s="41"/>
      <c r="J113" s="41"/>
      <c r="K113" s="41"/>
      <c r="L113" s="41"/>
    </row>
    <row r="114" spans="1:12" s="28" customFormat="1" ht="25.5" x14ac:dyDescent="0.35">
      <c r="A114" s="40"/>
      <c r="B114" s="40"/>
      <c r="C114" s="40"/>
      <c r="G114" s="41"/>
      <c r="H114" s="41"/>
      <c r="I114" s="41"/>
      <c r="J114" s="41"/>
      <c r="K114" s="41"/>
      <c r="L114" s="41"/>
    </row>
    <row r="115" spans="1:12" ht="25.5" x14ac:dyDescent="0.35">
      <c r="A115" s="26"/>
      <c r="B115" s="26"/>
      <c r="C115" s="26"/>
      <c r="G115" s="27"/>
      <c r="H115" s="27"/>
      <c r="I115" s="27"/>
      <c r="J115" s="27"/>
      <c r="K115" s="27"/>
      <c r="L115" s="27"/>
    </row>
    <row r="116" spans="1:12" ht="25.5" x14ac:dyDescent="0.35">
      <c r="A116" s="26"/>
      <c r="B116" s="26"/>
      <c r="C116" s="26"/>
      <c r="G116" s="27"/>
      <c r="H116" s="27"/>
      <c r="I116" s="27"/>
      <c r="J116" s="27"/>
      <c r="K116" s="27"/>
      <c r="L116" s="27"/>
    </row>
    <row r="117" spans="1:12" ht="25.5" x14ac:dyDescent="0.35">
      <c r="A117" s="26"/>
      <c r="B117" s="26"/>
      <c r="C117" s="26"/>
      <c r="G117" s="27"/>
      <c r="H117" s="27"/>
      <c r="I117" s="27"/>
      <c r="J117" s="27"/>
      <c r="K117" s="27"/>
      <c r="L117" s="27"/>
    </row>
    <row r="118" spans="1:12" ht="25.5" x14ac:dyDescent="0.35">
      <c r="A118" s="26"/>
      <c r="B118" s="26"/>
      <c r="C118" s="26"/>
      <c r="G118" s="27"/>
      <c r="H118" s="27"/>
      <c r="I118" s="27"/>
      <c r="J118" s="27"/>
      <c r="K118" s="27"/>
      <c r="L118" s="27"/>
    </row>
    <row r="119" spans="1:12" ht="25.5" x14ac:dyDescent="0.35">
      <c r="A119" s="26"/>
      <c r="B119" s="26"/>
      <c r="C119" s="26"/>
      <c r="G119" s="27"/>
      <c r="H119" s="27"/>
      <c r="I119" s="27"/>
      <c r="J119" s="27"/>
      <c r="K119" s="27"/>
      <c r="L119" s="27"/>
    </row>
    <row r="120" spans="1:12" x14ac:dyDescent="0.2">
      <c r="G120" s="27"/>
      <c r="H120" s="27"/>
      <c r="I120" s="27"/>
      <c r="J120" s="27"/>
      <c r="K120" s="27"/>
      <c r="L120" s="27"/>
    </row>
    <row r="121" spans="1:12" x14ac:dyDescent="0.2">
      <c r="G121" s="27"/>
      <c r="H121" s="27"/>
      <c r="I121" s="27"/>
      <c r="J121" s="27"/>
      <c r="K121" s="27"/>
      <c r="L121" s="27"/>
    </row>
    <row r="122" spans="1:12" x14ac:dyDescent="0.2">
      <c r="G122" s="27"/>
      <c r="H122" s="27"/>
      <c r="I122" s="27"/>
      <c r="J122" s="27"/>
      <c r="K122" s="27"/>
      <c r="L122" s="27"/>
    </row>
    <row r="123" spans="1:12" x14ac:dyDescent="0.2">
      <c r="G123" s="27"/>
      <c r="H123" s="27"/>
      <c r="I123" s="27"/>
      <c r="J123" s="27"/>
      <c r="K123" s="27"/>
      <c r="L123" s="27"/>
    </row>
    <row r="124" spans="1:12" x14ac:dyDescent="0.2">
      <c r="G124" s="27"/>
      <c r="H124" s="27"/>
      <c r="I124" s="27"/>
      <c r="J124" s="27"/>
      <c r="K124" s="27"/>
      <c r="L124" s="27"/>
    </row>
    <row r="125" spans="1:12" x14ac:dyDescent="0.2">
      <c r="G125" s="27"/>
      <c r="H125" s="27"/>
      <c r="I125" s="27"/>
      <c r="J125" s="27"/>
      <c r="K125" s="27"/>
      <c r="L125" s="27"/>
    </row>
    <row r="126" spans="1:12" x14ac:dyDescent="0.2">
      <c r="G126" s="27"/>
      <c r="H126" s="27"/>
      <c r="I126" s="27"/>
      <c r="J126" s="27"/>
      <c r="K126" s="27"/>
      <c r="L126" s="27"/>
    </row>
    <row r="127" spans="1:12" x14ac:dyDescent="0.2">
      <c r="G127" s="27"/>
      <c r="H127" s="27"/>
      <c r="I127" s="27"/>
      <c r="J127" s="27"/>
      <c r="K127" s="27"/>
      <c r="L127" s="27"/>
    </row>
    <row r="128" spans="1:12" x14ac:dyDescent="0.2">
      <c r="G128" s="27"/>
      <c r="H128" s="27"/>
      <c r="I128" s="27"/>
      <c r="J128" s="27"/>
      <c r="K128" s="27"/>
      <c r="L128" s="27"/>
    </row>
    <row r="129" spans="7:12" x14ac:dyDescent="0.2">
      <c r="G129" s="27"/>
      <c r="H129" s="27"/>
      <c r="I129" s="27"/>
      <c r="J129" s="27"/>
      <c r="K129" s="27"/>
      <c r="L129" s="27"/>
    </row>
    <row r="130" spans="7:12" x14ac:dyDescent="0.2">
      <c r="G130" s="27"/>
      <c r="H130" s="27"/>
      <c r="I130" s="27"/>
      <c r="J130" s="27"/>
      <c r="K130" s="27"/>
      <c r="L130" s="27"/>
    </row>
    <row r="131" spans="7:12" x14ac:dyDescent="0.2">
      <c r="G131" s="27"/>
      <c r="H131" s="27"/>
      <c r="I131" s="27"/>
      <c r="J131" s="27"/>
      <c r="K131" s="27"/>
      <c r="L131" s="27"/>
    </row>
    <row r="132" spans="7:12" x14ac:dyDescent="0.2">
      <c r="G132" s="27"/>
      <c r="H132" s="27"/>
      <c r="I132" s="27"/>
      <c r="J132" s="27"/>
      <c r="K132" s="27"/>
      <c r="L132" s="27"/>
    </row>
    <row r="133" spans="7:12" x14ac:dyDescent="0.2">
      <c r="G133" s="27"/>
      <c r="H133" s="27"/>
      <c r="I133" s="27"/>
      <c r="J133" s="27"/>
      <c r="K133" s="27"/>
      <c r="L133" s="27"/>
    </row>
    <row r="134" spans="7:12" x14ac:dyDescent="0.2">
      <c r="G134" s="27"/>
      <c r="H134" s="27"/>
      <c r="I134" s="27"/>
      <c r="J134" s="27"/>
      <c r="K134" s="27"/>
      <c r="L134" s="27"/>
    </row>
    <row r="135" spans="7:12" x14ac:dyDescent="0.2">
      <c r="G135" s="27"/>
      <c r="H135" s="27"/>
      <c r="I135" s="27"/>
      <c r="J135" s="27"/>
      <c r="K135" s="27"/>
      <c r="L135" s="27"/>
    </row>
    <row r="136" spans="7:12" x14ac:dyDescent="0.2">
      <c r="G136" s="27"/>
      <c r="H136" s="27"/>
      <c r="I136" s="27"/>
      <c r="J136" s="27"/>
      <c r="K136" s="27"/>
      <c r="L136" s="27"/>
    </row>
    <row r="137" spans="7:12" x14ac:dyDescent="0.2">
      <c r="G137" s="27"/>
      <c r="H137" s="27"/>
      <c r="I137" s="27"/>
      <c r="J137" s="27"/>
      <c r="K137" s="27"/>
      <c r="L137" s="27"/>
    </row>
    <row r="138" spans="7:12" x14ac:dyDescent="0.2">
      <c r="G138" s="27"/>
      <c r="H138" s="27"/>
      <c r="I138" s="27"/>
      <c r="J138" s="27"/>
      <c r="K138" s="27"/>
      <c r="L138" s="27"/>
    </row>
    <row r="139" spans="7:12" x14ac:dyDescent="0.2">
      <c r="G139" s="27"/>
      <c r="H139" s="27"/>
      <c r="I139" s="27"/>
      <c r="J139" s="27"/>
      <c r="K139" s="27"/>
      <c r="L139" s="27"/>
    </row>
    <row r="140" spans="7:12" x14ac:dyDescent="0.2">
      <c r="G140" s="27"/>
      <c r="H140" s="27"/>
      <c r="I140" s="27"/>
      <c r="J140" s="27"/>
      <c r="K140" s="27"/>
      <c r="L140" s="27"/>
    </row>
    <row r="141" spans="7:12" x14ac:dyDescent="0.2">
      <c r="G141" s="27"/>
      <c r="H141" s="27"/>
      <c r="I141" s="27"/>
      <c r="J141" s="27"/>
      <c r="K141" s="27"/>
      <c r="L141" s="27"/>
    </row>
    <row r="142" spans="7:12" x14ac:dyDescent="0.2">
      <c r="G142" s="27"/>
      <c r="H142" s="27"/>
      <c r="I142" s="27"/>
      <c r="J142" s="27"/>
      <c r="K142" s="27"/>
      <c r="L142" s="27"/>
    </row>
    <row r="143" spans="7:12" x14ac:dyDescent="0.2">
      <c r="G143" s="27"/>
      <c r="H143" s="27"/>
      <c r="I143" s="27"/>
      <c r="J143" s="27"/>
      <c r="K143" s="27"/>
      <c r="L143" s="27"/>
    </row>
    <row r="144" spans="7:12" x14ac:dyDescent="0.2">
      <c r="G144" s="27"/>
      <c r="H144" s="27"/>
      <c r="I144" s="27"/>
      <c r="J144" s="27"/>
      <c r="K144" s="27"/>
      <c r="L144" s="27"/>
    </row>
    <row r="145" spans="7:12" x14ac:dyDescent="0.2">
      <c r="G145" s="27"/>
      <c r="H145" s="27"/>
      <c r="I145" s="27"/>
      <c r="J145" s="27"/>
      <c r="K145" s="27"/>
      <c r="L145" s="27"/>
    </row>
    <row r="146" spans="7:12" x14ac:dyDescent="0.2">
      <c r="G146" s="27"/>
      <c r="H146" s="27"/>
      <c r="I146" s="27"/>
      <c r="J146" s="27"/>
      <c r="K146" s="27"/>
      <c r="L146" s="27"/>
    </row>
    <row r="147" spans="7:12" x14ac:dyDescent="0.2">
      <c r="G147" s="27"/>
      <c r="H147" s="27"/>
      <c r="I147" s="27"/>
      <c r="J147" s="27"/>
      <c r="K147" s="27"/>
      <c r="L147" s="27"/>
    </row>
    <row r="148" spans="7:12" x14ac:dyDescent="0.2">
      <c r="G148" s="27"/>
      <c r="H148" s="27"/>
      <c r="I148" s="27"/>
      <c r="J148" s="27"/>
      <c r="K148" s="27"/>
      <c r="L148" s="27"/>
    </row>
    <row r="149" spans="7:12" x14ac:dyDescent="0.2">
      <c r="G149" s="27"/>
      <c r="H149" s="27"/>
      <c r="I149" s="27"/>
      <c r="J149" s="27"/>
      <c r="K149" s="27"/>
      <c r="L149" s="27"/>
    </row>
    <row r="150" spans="7:12" x14ac:dyDescent="0.2">
      <c r="G150" s="27"/>
      <c r="H150" s="27"/>
      <c r="I150" s="27"/>
      <c r="J150" s="27"/>
      <c r="K150" s="27"/>
      <c r="L150" s="27"/>
    </row>
    <row r="151" spans="7:12" x14ac:dyDescent="0.2">
      <c r="G151" s="27"/>
      <c r="H151" s="27"/>
      <c r="I151" s="27"/>
      <c r="J151" s="27"/>
      <c r="K151" s="27"/>
      <c r="L151" s="27"/>
    </row>
    <row r="152" spans="7:12" x14ac:dyDescent="0.2">
      <c r="G152" s="27"/>
      <c r="H152" s="27"/>
      <c r="I152" s="27"/>
      <c r="J152" s="27"/>
      <c r="K152" s="27"/>
      <c r="L152" s="27"/>
    </row>
    <row r="153" spans="7:12" x14ac:dyDescent="0.2">
      <c r="G153" s="27"/>
      <c r="H153" s="27"/>
      <c r="I153" s="27"/>
      <c r="J153" s="27"/>
      <c r="K153" s="27"/>
      <c r="L153" s="27"/>
    </row>
    <row r="154" spans="7:12" x14ac:dyDescent="0.2">
      <c r="G154" s="27"/>
      <c r="H154" s="27"/>
      <c r="I154" s="27"/>
      <c r="J154" s="27"/>
      <c r="K154" s="27"/>
      <c r="L154" s="27"/>
    </row>
    <row r="155" spans="7:12" x14ac:dyDescent="0.2">
      <c r="G155" s="27"/>
      <c r="H155" s="27"/>
      <c r="I155" s="27"/>
      <c r="J155" s="27"/>
      <c r="K155" s="27"/>
      <c r="L155" s="27"/>
    </row>
    <row r="156" spans="7:12" x14ac:dyDescent="0.2">
      <c r="G156" s="27"/>
      <c r="H156" s="27"/>
      <c r="I156" s="27"/>
      <c r="J156" s="27"/>
      <c r="K156" s="27"/>
      <c r="L156" s="27"/>
    </row>
    <row r="157" spans="7:12" x14ac:dyDescent="0.2">
      <c r="G157" s="27"/>
      <c r="H157" s="27"/>
      <c r="I157" s="27"/>
      <c r="J157" s="27"/>
      <c r="K157" s="27"/>
      <c r="L157" s="27"/>
    </row>
    <row r="158" spans="7:12" x14ac:dyDescent="0.2">
      <c r="G158" s="27"/>
      <c r="H158" s="27"/>
      <c r="I158" s="27"/>
      <c r="J158" s="27"/>
      <c r="K158" s="27"/>
      <c r="L158" s="27"/>
    </row>
    <row r="159" spans="7:12" x14ac:dyDescent="0.2">
      <c r="G159" s="27"/>
      <c r="H159" s="27"/>
      <c r="I159" s="27"/>
      <c r="J159" s="27"/>
      <c r="K159" s="27"/>
      <c r="L159" s="27"/>
    </row>
    <row r="160" spans="7:12" x14ac:dyDescent="0.2">
      <c r="G160" s="27"/>
      <c r="H160" s="27"/>
      <c r="I160" s="27"/>
      <c r="J160" s="27"/>
      <c r="K160" s="27"/>
      <c r="L160" s="27"/>
    </row>
    <row r="161" spans="7:12" x14ac:dyDescent="0.2">
      <c r="G161" s="27"/>
      <c r="H161" s="27"/>
      <c r="I161" s="27"/>
      <c r="J161" s="27"/>
      <c r="K161" s="27"/>
      <c r="L161" s="27"/>
    </row>
    <row r="162" spans="7:12" x14ac:dyDescent="0.2">
      <c r="G162" s="27"/>
      <c r="H162" s="27"/>
      <c r="I162" s="27"/>
      <c r="J162" s="27"/>
      <c r="K162" s="27"/>
      <c r="L162" s="27"/>
    </row>
    <row r="163" spans="7:12" x14ac:dyDescent="0.2">
      <c r="G163" s="27"/>
      <c r="H163" s="27"/>
      <c r="I163" s="27"/>
      <c r="J163" s="27"/>
      <c r="K163" s="27"/>
      <c r="L163" s="27"/>
    </row>
    <row r="164" spans="7:12" x14ac:dyDescent="0.2">
      <c r="G164" s="27"/>
      <c r="H164" s="27"/>
      <c r="I164" s="27"/>
      <c r="J164" s="27"/>
      <c r="K164" s="27"/>
      <c r="L164" s="27"/>
    </row>
    <row r="165" spans="7:12" x14ac:dyDescent="0.2">
      <c r="G165" s="27"/>
      <c r="H165" s="27"/>
      <c r="I165" s="27"/>
      <c r="J165" s="27"/>
      <c r="K165" s="27"/>
      <c r="L165" s="27"/>
    </row>
    <row r="166" spans="7:12" x14ac:dyDescent="0.2">
      <c r="G166" s="27"/>
      <c r="H166" s="27"/>
      <c r="I166" s="27"/>
      <c r="J166" s="27"/>
      <c r="K166" s="27"/>
      <c r="L166" s="27"/>
    </row>
    <row r="167" spans="7:12" x14ac:dyDescent="0.2">
      <c r="G167" s="27"/>
      <c r="H167" s="27"/>
      <c r="I167" s="27"/>
      <c r="J167" s="27"/>
      <c r="K167" s="27"/>
      <c r="L167" s="27"/>
    </row>
    <row r="168" spans="7:12" x14ac:dyDescent="0.2">
      <c r="G168" s="27"/>
      <c r="H168" s="27"/>
      <c r="I168" s="27"/>
      <c r="J168" s="27"/>
      <c r="K168" s="27"/>
      <c r="L168" s="27"/>
    </row>
    <row r="169" spans="7:12" x14ac:dyDescent="0.2">
      <c r="G169" s="27"/>
      <c r="H169" s="27"/>
      <c r="I169" s="27"/>
      <c r="J169" s="27"/>
      <c r="K169" s="27"/>
      <c r="L169" s="27"/>
    </row>
    <row r="170" spans="7:12" x14ac:dyDescent="0.2">
      <c r="G170" s="27"/>
      <c r="H170" s="27"/>
      <c r="I170" s="27"/>
      <c r="J170" s="27"/>
      <c r="K170" s="27"/>
      <c r="L170" s="27"/>
    </row>
    <row r="171" spans="7:12" x14ac:dyDescent="0.2">
      <c r="G171" s="27"/>
      <c r="H171" s="27"/>
      <c r="I171" s="27"/>
      <c r="J171" s="27"/>
      <c r="K171" s="27"/>
      <c r="L171" s="27"/>
    </row>
    <row r="172" spans="7:12" x14ac:dyDescent="0.2">
      <c r="G172" s="27"/>
      <c r="H172" s="27"/>
      <c r="I172" s="27"/>
      <c r="J172" s="27"/>
      <c r="K172" s="27"/>
      <c r="L172" s="27"/>
    </row>
    <row r="173" spans="7:12" x14ac:dyDescent="0.2">
      <c r="G173" s="27"/>
      <c r="H173" s="27"/>
      <c r="I173" s="27"/>
      <c r="J173" s="27"/>
      <c r="K173" s="27"/>
      <c r="L173" s="27"/>
    </row>
    <row r="174" spans="7:12" x14ac:dyDescent="0.2">
      <c r="G174" s="27"/>
      <c r="H174" s="27"/>
      <c r="I174" s="27"/>
      <c r="J174" s="27"/>
      <c r="K174" s="27"/>
      <c r="L174" s="27"/>
    </row>
    <row r="175" spans="7:12" x14ac:dyDescent="0.2">
      <c r="G175" s="27"/>
      <c r="H175" s="27"/>
      <c r="I175" s="27"/>
      <c r="J175" s="27"/>
      <c r="K175" s="27"/>
      <c r="L175" s="27"/>
    </row>
    <row r="176" spans="7:12" x14ac:dyDescent="0.2">
      <c r="G176" s="27"/>
      <c r="H176" s="27"/>
      <c r="I176" s="27"/>
      <c r="J176" s="27"/>
      <c r="K176" s="27"/>
      <c r="L176" s="27"/>
    </row>
    <row r="177" spans="7:12" x14ac:dyDescent="0.2">
      <c r="G177" s="27"/>
      <c r="H177" s="27"/>
      <c r="I177" s="27"/>
      <c r="J177" s="27"/>
      <c r="K177" s="27"/>
      <c r="L177" s="27"/>
    </row>
    <row r="178" spans="7:12" x14ac:dyDescent="0.2">
      <c r="G178" s="27"/>
      <c r="H178" s="27"/>
      <c r="I178" s="27"/>
      <c r="J178" s="27"/>
      <c r="K178" s="27"/>
      <c r="L178" s="27"/>
    </row>
    <row r="179" spans="7:12" x14ac:dyDescent="0.2">
      <c r="G179" s="27"/>
      <c r="H179" s="27"/>
      <c r="I179" s="27"/>
      <c r="J179" s="27"/>
      <c r="K179" s="27"/>
      <c r="L179" s="27"/>
    </row>
    <row r="180" spans="7:12" x14ac:dyDescent="0.2">
      <c r="G180" s="27"/>
      <c r="H180" s="27"/>
      <c r="I180" s="27"/>
      <c r="J180" s="27"/>
      <c r="K180" s="27"/>
      <c r="L180" s="27"/>
    </row>
    <row r="181" spans="7:12" x14ac:dyDescent="0.2">
      <c r="G181" s="27"/>
      <c r="H181" s="27"/>
      <c r="I181" s="27"/>
      <c r="J181" s="27"/>
      <c r="K181" s="27"/>
      <c r="L181" s="27"/>
    </row>
    <row r="182" spans="7:12" x14ac:dyDescent="0.2">
      <c r="G182" s="27"/>
      <c r="H182" s="27"/>
      <c r="I182" s="27"/>
      <c r="J182" s="27"/>
      <c r="K182" s="27"/>
      <c r="L182" s="27"/>
    </row>
    <row r="183" spans="7:12" x14ac:dyDescent="0.2">
      <c r="G183" s="27"/>
      <c r="H183" s="27"/>
      <c r="I183" s="27"/>
      <c r="J183" s="27"/>
      <c r="K183" s="27"/>
      <c r="L183" s="27"/>
    </row>
    <row r="184" spans="7:12" x14ac:dyDescent="0.2">
      <c r="G184" s="27"/>
      <c r="H184" s="27"/>
      <c r="I184" s="27"/>
      <c r="J184" s="27"/>
      <c r="K184" s="27"/>
      <c r="L184" s="27"/>
    </row>
    <row r="185" spans="7:12" x14ac:dyDescent="0.2">
      <c r="G185" s="27"/>
      <c r="H185" s="27"/>
      <c r="I185" s="27"/>
      <c r="J185" s="27"/>
      <c r="K185" s="27"/>
      <c r="L185" s="27"/>
    </row>
    <row r="186" spans="7:12" x14ac:dyDescent="0.2">
      <c r="G186" s="27"/>
      <c r="H186" s="27"/>
      <c r="I186" s="27"/>
      <c r="J186" s="27"/>
      <c r="K186" s="27"/>
      <c r="L186" s="27"/>
    </row>
    <row r="187" spans="7:12" x14ac:dyDescent="0.2">
      <c r="G187" s="27"/>
      <c r="H187" s="27"/>
      <c r="I187" s="27"/>
      <c r="J187" s="27"/>
      <c r="K187" s="27"/>
      <c r="L187" s="27"/>
    </row>
    <row r="188" spans="7:12" x14ac:dyDescent="0.2">
      <c r="G188" s="27"/>
      <c r="H188" s="27"/>
      <c r="I188" s="27"/>
      <c r="J188" s="27"/>
      <c r="K188" s="27"/>
      <c r="L188" s="27"/>
    </row>
    <row r="189" spans="7:12" x14ac:dyDescent="0.2">
      <c r="G189" s="27"/>
      <c r="H189" s="27"/>
      <c r="I189" s="27"/>
      <c r="J189" s="27"/>
      <c r="K189" s="27"/>
      <c r="L189" s="27"/>
    </row>
    <row r="190" spans="7:12" x14ac:dyDescent="0.2">
      <c r="G190" s="27"/>
      <c r="H190" s="27"/>
      <c r="I190" s="27"/>
      <c r="J190" s="27"/>
      <c r="K190" s="27"/>
      <c r="L190" s="27"/>
    </row>
    <row r="191" spans="7:12" x14ac:dyDescent="0.2">
      <c r="G191" s="27"/>
      <c r="H191" s="27"/>
      <c r="I191" s="27"/>
      <c r="J191" s="27"/>
      <c r="K191" s="27"/>
      <c r="L191" s="27"/>
    </row>
    <row r="192" spans="7:12" x14ac:dyDescent="0.2">
      <c r="G192" s="27"/>
      <c r="H192" s="27"/>
      <c r="I192" s="27"/>
      <c r="J192" s="27"/>
      <c r="K192" s="27"/>
      <c r="L192" s="27"/>
    </row>
    <row r="193" spans="7:12" x14ac:dyDescent="0.2">
      <c r="G193" s="27"/>
      <c r="H193" s="27"/>
      <c r="I193" s="27"/>
      <c r="J193" s="27"/>
      <c r="K193" s="27"/>
      <c r="L193" s="27"/>
    </row>
    <row r="194" spans="7:12" x14ac:dyDescent="0.2">
      <c r="G194" s="27"/>
      <c r="H194" s="27"/>
      <c r="I194" s="27"/>
      <c r="J194" s="27"/>
      <c r="K194" s="27"/>
      <c r="L194" s="27"/>
    </row>
    <row r="195" spans="7:12" x14ac:dyDescent="0.2">
      <c r="G195" s="27"/>
      <c r="H195" s="27"/>
      <c r="I195" s="27"/>
      <c r="J195" s="27"/>
      <c r="K195" s="27"/>
      <c r="L195" s="27"/>
    </row>
    <row r="196" spans="7:12" x14ac:dyDescent="0.2">
      <c r="G196" s="27"/>
      <c r="H196" s="27"/>
      <c r="I196" s="27"/>
      <c r="J196" s="27"/>
      <c r="K196" s="27"/>
      <c r="L196" s="27"/>
    </row>
    <row r="197" spans="7:12" x14ac:dyDescent="0.2">
      <c r="G197" s="27"/>
      <c r="H197" s="27"/>
      <c r="I197" s="27"/>
      <c r="J197" s="27"/>
      <c r="K197" s="27"/>
      <c r="L197" s="27"/>
    </row>
    <row r="198" spans="7:12" x14ac:dyDescent="0.2">
      <c r="G198" s="27"/>
      <c r="H198" s="27"/>
      <c r="I198" s="27"/>
      <c r="J198" s="27"/>
      <c r="K198" s="27"/>
      <c r="L198" s="27"/>
    </row>
    <row r="199" spans="7:12" x14ac:dyDescent="0.2">
      <c r="G199" s="27"/>
      <c r="H199" s="27"/>
      <c r="I199" s="27"/>
      <c r="J199" s="27"/>
      <c r="K199" s="27"/>
      <c r="L199" s="27"/>
    </row>
    <row r="200" spans="7:12" x14ac:dyDescent="0.2">
      <c r="G200" s="27"/>
      <c r="H200" s="27"/>
      <c r="I200" s="27"/>
      <c r="J200" s="27"/>
      <c r="K200" s="27"/>
      <c r="L200" s="27"/>
    </row>
    <row r="201" spans="7:12" x14ac:dyDescent="0.2">
      <c r="G201" s="27"/>
      <c r="H201" s="27"/>
      <c r="I201" s="27"/>
      <c r="J201" s="27"/>
      <c r="K201" s="27"/>
      <c r="L201" s="27"/>
    </row>
    <row r="202" spans="7:12" x14ac:dyDescent="0.2">
      <c r="G202" s="27"/>
      <c r="H202" s="27"/>
      <c r="I202" s="27"/>
      <c r="J202" s="27"/>
      <c r="K202" s="27"/>
      <c r="L202" s="27"/>
    </row>
    <row r="203" spans="7:12" x14ac:dyDescent="0.2">
      <c r="G203" s="27"/>
      <c r="H203" s="27"/>
      <c r="I203" s="27"/>
      <c r="J203" s="27"/>
      <c r="K203" s="27"/>
      <c r="L203" s="27"/>
    </row>
    <row r="204" spans="7:12" x14ac:dyDescent="0.2">
      <c r="G204" s="27"/>
      <c r="H204" s="27"/>
      <c r="I204" s="27"/>
      <c r="J204" s="27"/>
      <c r="K204" s="27"/>
      <c r="L204" s="27"/>
    </row>
    <row r="205" spans="7:12" x14ac:dyDescent="0.2">
      <c r="G205" s="27"/>
      <c r="H205" s="27"/>
      <c r="I205" s="27"/>
      <c r="J205" s="27"/>
      <c r="K205" s="27"/>
      <c r="L205" s="27"/>
    </row>
    <row r="206" spans="7:12" x14ac:dyDescent="0.2">
      <c r="G206" s="27"/>
      <c r="H206" s="27"/>
      <c r="I206" s="27"/>
      <c r="J206" s="27"/>
      <c r="K206" s="27"/>
      <c r="L206" s="27"/>
    </row>
    <row r="207" spans="7:12" x14ac:dyDescent="0.2">
      <c r="G207" s="27"/>
      <c r="H207" s="27"/>
      <c r="I207" s="27"/>
      <c r="J207" s="27"/>
      <c r="K207" s="27"/>
      <c r="L207" s="27"/>
    </row>
    <row r="208" spans="7:12" x14ac:dyDescent="0.2">
      <c r="G208" s="27"/>
      <c r="H208" s="27"/>
      <c r="I208" s="27"/>
      <c r="J208" s="27"/>
      <c r="K208" s="27"/>
      <c r="L208" s="27"/>
    </row>
    <row r="209" spans="7:12" x14ac:dyDescent="0.2">
      <c r="G209" s="27"/>
      <c r="H209" s="27"/>
      <c r="I209" s="27"/>
      <c r="J209" s="27"/>
      <c r="K209" s="27"/>
      <c r="L209" s="27"/>
    </row>
    <row r="210" spans="7:12" x14ac:dyDescent="0.2">
      <c r="G210" s="27"/>
      <c r="H210" s="27"/>
      <c r="I210" s="27"/>
      <c r="J210" s="27"/>
      <c r="K210" s="27"/>
      <c r="L210" s="27"/>
    </row>
    <row r="211" spans="7:12" x14ac:dyDescent="0.2">
      <c r="G211" s="27"/>
      <c r="H211" s="27"/>
      <c r="I211" s="27"/>
      <c r="J211" s="27"/>
      <c r="K211" s="27"/>
      <c r="L211" s="27"/>
    </row>
    <row r="212" spans="7:12" x14ac:dyDescent="0.2">
      <c r="G212" s="27"/>
      <c r="H212" s="27"/>
      <c r="I212" s="27"/>
      <c r="J212" s="27"/>
      <c r="K212" s="27"/>
      <c r="L212" s="27"/>
    </row>
    <row r="213" spans="7:12" x14ac:dyDescent="0.2">
      <c r="G213" s="27"/>
      <c r="H213" s="27"/>
      <c r="I213" s="27"/>
      <c r="J213" s="27"/>
      <c r="K213" s="27"/>
      <c r="L213" s="27"/>
    </row>
    <row r="214" spans="7:12" x14ac:dyDescent="0.2">
      <c r="G214" s="27"/>
      <c r="H214" s="27"/>
      <c r="I214" s="27"/>
      <c r="J214" s="27"/>
      <c r="K214" s="27"/>
      <c r="L214" s="27"/>
    </row>
    <row r="215" spans="7:12" x14ac:dyDescent="0.2">
      <c r="G215" s="27"/>
      <c r="H215" s="27"/>
      <c r="I215" s="27"/>
      <c r="J215" s="27"/>
      <c r="K215" s="27"/>
      <c r="L215" s="27"/>
    </row>
    <row r="216" spans="7:12" x14ac:dyDescent="0.2">
      <c r="G216" s="27"/>
      <c r="H216" s="27"/>
      <c r="I216" s="27"/>
      <c r="J216" s="27"/>
      <c r="K216" s="27"/>
      <c r="L216" s="27"/>
    </row>
    <row r="217" spans="7:12" x14ac:dyDescent="0.2">
      <c r="G217" s="27"/>
      <c r="H217" s="27"/>
      <c r="I217" s="27"/>
      <c r="J217" s="27"/>
      <c r="K217" s="27"/>
      <c r="L217" s="27"/>
    </row>
    <row r="218" spans="7:12" x14ac:dyDescent="0.2">
      <c r="G218" s="27"/>
      <c r="H218" s="27"/>
      <c r="I218" s="27"/>
      <c r="J218" s="27"/>
      <c r="K218" s="27"/>
      <c r="L218" s="27"/>
    </row>
    <row r="219" spans="7:12" x14ac:dyDescent="0.2">
      <c r="G219" s="27"/>
      <c r="H219" s="27"/>
      <c r="I219" s="27"/>
      <c r="J219" s="27"/>
      <c r="K219" s="27"/>
      <c r="L219" s="27"/>
    </row>
    <row r="220" spans="7:12" x14ac:dyDescent="0.2">
      <c r="G220" s="27"/>
      <c r="H220" s="27"/>
      <c r="I220" s="27"/>
      <c r="J220" s="27"/>
      <c r="K220" s="27"/>
      <c r="L220" s="27"/>
    </row>
    <row r="221" spans="7:12" x14ac:dyDescent="0.2">
      <c r="G221" s="27"/>
      <c r="H221" s="27"/>
      <c r="I221" s="27"/>
      <c r="J221" s="27"/>
      <c r="K221" s="27"/>
      <c r="L221" s="27"/>
    </row>
    <row r="222" spans="7:12" x14ac:dyDescent="0.2">
      <c r="G222" s="27"/>
      <c r="H222" s="27"/>
      <c r="I222" s="27"/>
      <c r="J222" s="27"/>
      <c r="K222" s="27"/>
      <c r="L222" s="27"/>
    </row>
    <row r="223" spans="7:12" x14ac:dyDescent="0.2">
      <c r="G223" s="27"/>
      <c r="H223" s="27"/>
      <c r="I223" s="27"/>
      <c r="J223" s="27"/>
      <c r="K223" s="27"/>
      <c r="L223" s="27"/>
    </row>
    <row r="224" spans="7:12" x14ac:dyDescent="0.2">
      <c r="G224" s="27"/>
      <c r="H224" s="27"/>
      <c r="I224" s="27"/>
      <c r="J224" s="27"/>
      <c r="K224" s="27"/>
      <c r="L224" s="27"/>
    </row>
    <row r="225" spans="7:12" x14ac:dyDescent="0.2">
      <c r="G225" s="27"/>
      <c r="H225" s="27"/>
      <c r="I225" s="27"/>
      <c r="J225" s="27"/>
      <c r="K225" s="27"/>
      <c r="L225" s="27"/>
    </row>
    <row r="226" spans="7:12" x14ac:dyDescent="0.2">
      <c r="G226" s="27"/>
      <c r="H226" s="27"/>
      <c r="I226" s="27"/>
      <c r="J226" s="27"/>
      <c r="K226" s="27"/>
      <c r="L226" s="27"/>
    </row>
    <row r="227" spans="7:12" x14ac:dyDescent="0.2">
      <c r="G227" s="27"/>
      <c r="H227" s="27"/>
      <c r="I227" s="27"/>
      <c r="J227" s="27"/>
      <c r="K227" s="27"/>
      <c r="L227" s="27"/>
    </row>
    <row r="228" spans="7:12" x14ac:dyDescent="0.2">
      <c r="G228" s="27"/>
      <c r="H228" s="27"/>
      <c r="I228" s="27"/>
      <c r="J228" s="27"/>
      <c r="K228" s="27"/>
      <c r="L228" s="27"/>
    </row>
    <row r="229" spans="7:12" x14ac:dyDescent="0.2">
      <c r="G229" s="27"/>
      <c r="H229" s="27"/>
      <c r="I229" s="27"/>
      <c r="J229" s="27"/>
      <c r="K229" s="27"/>
      <c r="L229" s="27"/>
    </row>
    <row r="230" spans="7:12" x14ac:dyDescent="0.2">
      <c r="G230" s="27"/>
      <c r="H230" s="27"/>
      <c r="I230" s="27"/>
      <c r="J230" s="27"/>
      <c r="K230" s="27"/>
      <c r="L230" s="27"/>
    </row>
    <row r="231" spans="7:12" x14ac:dyDescent="0.2">
      <c r="G231" s="27"/>
      <c r="H231" s="27"/>
      <c r="I231" s="27"/>
      <c r="J231" s="27"/>
      <c r="K231" s="27"/>
      <c r="L231" s="27"/>
    </row>
    <row r="232" spans="7:12" x14ac:dyDescent="0.2">
      <c r="G232" s="27"/>
      <c r="H232" s="27"/>
      <c r="I232" s="27"/>
      <c r="J232" s="27"/>
      <c r="K232" s="27"/>
      <c r="L232" s="27"/>
    </row>
    <row r="233" spans="7:12" x14ac:dyDescent="0.2">
      <c r="G233" s="27"/>
      <c r="H233" s="27"/>
      <c r="I233" s="27"/>
      <c r="J233" s="27"/>
      <c r="K233" s="27"/>
      <c r="L233" s="27"/>
    </row>
    <row r="234" spans="7:12" x14ac:dyDescent="0.2">
      <c r="G234" s="27"/>
      <c r="H234" s="27"/>
      <c r="I234" s="27"/>
      <c r="J234" s="27"/>
      <c r="K234" s="27"/>
      <c r="L234" s="27"/>
    </row>
    <row r="235" spans="7:12" x14ac:dyDescent="0.2">
      <c r="G235" s="27"/>
      <c r="H235" s="27"/>
      <c r="I235" s="27"/>
      <c r="J235" s="27"/>
      <c r="K235" s="27"/>
      <c r="L235" s="27"/>
    </row>
    <row r="236" spans="7:12" x14ac:dyDescent="0.2">
      <c r="G236" s="27"/>
      <c r="H236" s="27"/>
      <c r="I236" s="27"/>
      <c r="J236" s="27"/>
      <c r="K236" s="27"/>
      <c r="L236" s="27"/>
    </row>
    <row r="237" spans="7:12" x14ac:dyDescent="0.2">
      <c r="G237" s="27"/>
      <c r="H237" s="27"/>
      <c r="I237" s="27"/>
      <c r="J237" s="27"/>
      <c r="K237" s="27"/>
      <c r="L237" s="27"/>
    </row>
    <row r="238" spans="7:12" x14ac:dyDescent="0.2">
      <c r="G238" s="27"/>
      <c r="H238" s="27"/>
      <c r="I238" s="27"/>
      <c r="J238" s="27"/>
      <c r="K238" s="27"/>
      <c r="L238" s="27"/>
    </row>
    <row r="239" spans="7:12" x14ac:dyDescent="0.2">
      <c r="G239" s="27"/>
      <c r="H239" s="27"/>
      <c r="I239" s="27"/>
      <c r="J239" s="27"/>
      <c r="K239" s="27"/>
      <c r="L239" s="27"/>
    </row>
    <row r="240" spans="7:12" x14ac:dyDescent="0.2">
      <c r="G240" s="27"/>
      <c r="H240" s="27"/>
      <c r="I240" s="27"/>
      <c r="J240" s="27"/>
      <c r="K240" s="27"/>
      <c r="L240" s="27"/>
    </row>
    <row r="241" spans="7:12" x14ac:dyDescent="0.2">
      <c r="G241" s="27"/>
      <c r="H241" s="27"/>
      <c r="I241" s="27"/>
      <c r="J241" s="27"/>
      <c r="K241" s="27"/>
      <c r="L241" s="27"/>
    </row>
    <row r="242" spans="7:12" x14ac:dyDescent="0.2">
      <c r="G242" s="27"/>
      <c r="H242" s="27"/>
      <c r="I242" s="27"/>
      <c r="J242" s="27"/>
      <c r="K242" s="27"/>
      <c r="L242" s="27"/>
    </row>
    <row r="243" spans="7:12" x14ac:dyDescent="0.2">
      <c r="G243" s="27"/>
      <c r="H243" s="27"/>
      <c r="I243" s="27"/>
      <c r="J243" s="27"/>
      <c r="K243" s="27"/>
      <c r="L243" s="27"/>
    </row>
    <row r="244" spans="7:12" x14ac:dyDescent="0.2">
      <c r="G244" s="27"/>
      <c r="H244" s="27"/>
      <c r="I244" s="27"/>
      <c r="J244" s="27"/>
      <c r="K244" s="27"/>
      <c r="L244" s="27"/>
    </row>
    <row r="245" spans="7:12" x14ac:dyDescent="0.2">
      <c r="G245" s="27"/>
      <c r="H245" s="27"/>
      <c r="I245" s="27"/>
      <c r="J245" s="27"/>
      <c r="K245" s="27"/>
      <c r="L245" s="27"/>
    </row>
    <row r="246" spans="7:12" x14ac:dyDescent="0.2">
      <c r="G246" s="27"/>
      <c r="H246" s="27"/>
      <c r="I246" s="27"/>
      <c r="J246" s="27"/>
      <c r="K246" s="27"/>
      <c r="L246" s="27"/>
    </row>
    <row r="247" spans="7:12" x14ac:dyDescent="0.2">
      <c r="G247" s="27"/>
      <c r="H247" s="27"/>
      <c r="I247" s="27"/>
      <c r="J247" s="27"/>
      <c r="K247" s="27"/>
      <c r="L247" s="27"/>
    </row>
    <row r="248" spans="7:12" x14ac:dyDescent="0.2">
      <c r="G248" s="27"/>
      <c r="H248" s="27"/>
      <c r="I248" s="27"/>
      <c r="J248" s="27"/>
      <c r="K248" s="27"/>
      <c r="L248" s="27"/>
    </row>
    <row r="249" spans="7:12" x14ac:dyDescent="0.2">
      <c r="G249" s="27"/>
      <c r="H249" s="27"/>
      <c r="I249" s="27"/>
      <c r="J249" s="27"/>
      <c r="K249" s="27"/>
      <c r="L249" s="27"/>
    </row>
    <row r="250" spans="7:12" x14ac:dyDescent="0.2">
      <c r="G250" s="27"/>
      <c r="H250" s="27"/>
      <c r="I250" s="27"/>
      <c r="J250" s="27"/>
      <c r="K250" s="27"/>
      <c r="L250" s="27"/>
    </row>
    <row r="251" spans="7:12" x14ac:dyDescent="0.2">
      <c r="G251" s="27"/>
      <c r="H251" s="27"/>
      <c r="I251" s="27"/>
      <c r="J251" s="27"/>
      <c r="K251" s="27"/>
      <c r="L251" s="27"/>
    </row>
    <row r="252" spans="7:12" x14ac:dyDescent="0.2">
      <c r="G252" s="27"/>
      <c r="H252" s="27"/>
      <c r="I252" s="27"/>
      <c r="J252" s="27"/>
      <c r="K252" s="27"/>
      <c r="L252" s="27"/>
    </row>
    <row r="253" spans="7:12" x14ac:dyDescent="0.2">
      <c r="G253" s="27"/>
      <c r="H253" s="27"/>
      <c r="I253" s="27"/>
      <c r="J253" s="27"/>
      <c r="K253" s="27"/>
      <c r="L253" s="27"/>
    </row>
    <row r="254" spans="7:12" x14ac:dyDescent="0.2">
      <c r="G254" s="27"/>
      <c r="H254" s="27"/>
      <c r="I254" s="27"/>
      <c r="J254" s="27"/>
      <c r="K254" s="27"/>
      <c r="L254" s="27"/>
    </row>
  </sheetData>
  <sheetProtection selectLockedCells="1" selectUnlockedCells="1"/>
  <mergeCells count="39">
    <mergeCell ref="H10:H12"/>
    <mergeCell ref="D6:F6"/>
    <mergeCell ref="D8:F8"/>
    <mergeCell ref="C7:F7"/>
    <mergeCell ref="G7:J7"/>
    <mergeCell ref="G6:J6"/>
    <mergeCell ref="I8:J8"/>
    <mergeCell ref="F10:F12"/>
    <mergeCell ref="E10:E12"/>
    <mergeCell ref="G10:G12"/>
    <mergeCell ref="K9:L9"/>
    <mergeCell ref="K6:L6"/>
    <mergeCell ref="M97:O97"/>
    <mergeCell ref="K7:L7"/>
    <mergeCell ref="M6:O6"/>
    <mergeCell ref="M7:O7"/>
    <mergeCell ref="K10:K12"/>
    <mergeCell ref="K8:L8"/>
    <mergeCell ref="M10:M12"/>
    <mergeCell ref="P6:S6"/>
    <mergeCell ref="P7:Q7"/>
    <mergeCell ref="Q10:Q12"/>
    <mergeCell ref="A6:A12"/>
    <mergeCell ref="B6:B12"/>
    <mergeCell ref="D10:D12"/>
    <mergeCell ref="C10:C12"/>
    <mergeCell ref="I10:I12"/>
    <mergeCell ref="N8:O8"/>
    <mergeCell ref="N10:N12"/>
    <mergeCell ref="B95:D95"/>
    <mergeCell ref="J10:J12"/>
    <mergeCell ref="L10:L12"/>
    <mergeCell ref="O10:O12"/>
    <mergeCell ref="T6:T12"/>
    <mergeCell ref="R7:S7"/>
    <mergeCell ref="S10:S12"/>
    <mergeCell ref="R10:R12"/>
    <mergeCell ref="P8:S8"/>
    <mergeCell ref="P10:P12"/>
  </mergeCells>
  <phoneticPr fontId="0" type="noConversion"/>
  <printOptions horizontalCentered="1"/>
  <pageMargins left="0.6692913385826772" right="0.35433070866141736" top="0.27559055118110237" bottom="0.62992125984251968" header="0.39370078740157483" footer="0.35433070866141736"/>
  <pageSetup paperSize="9" scale="10" firstPageNumber="0" orientation="portrait" horizontalDpi="300" verticalDpi="300" r:id="rId1"/>
  <headerFooter differentFirst="1" alignWithMargins="0">
    <oddHeader>&amp;C&amp;"Times New Roman,обычный"&amp;54&amp;P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</vt:lpstr>
      <vt:lpstr>'Дод 4'!Заголовки_для_печати</vt:lpstr>
      <vt:lpstr>'Дод 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2017-12-22T13:30:53Z</cp:lastPrinted>
  <dcterms:created xsi:type="dcterms:W3CDTF">2015-09-22T09:14:37Z</dcterms:created>
  <dcterms:modified xsi:type="dcterms:W3CDTF">2018-01-02T09:08:21Z</dcterms:modified>
</cp:coreProperties>
</file>