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<sst xmlns="http://schemas.openxmlformats.org/spreadsheetml/2006/main" count="54" uniqueCount="44">
  <si>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</si>
  <si>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</si>
  <si>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</si>
  <si>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</si>
  <si>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</si>
  <si>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</si>
  <si>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</si>
  <si>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</si>
  <si>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</si>
  <si>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</si>
  <si>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</si>
  <si>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</si>
  <si>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</si>
  <si>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</si>
  <si>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</si>
  <si>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</si>
  <si>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</si>
  <si>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</si>
  <si>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</si>
  <si>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</si>
  <si>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</si>
  <si>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</si>
  <si>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2018 рік</t>
  </si>
  <si>
    <t>до рішення обласної ради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</si>
  <si>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</si>
  <si>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</si>
  <si>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</si>
  <si>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</si>
  <si>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</si>
  <si>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</si>
  <si>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</si>
  <si>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</si>
  <si>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</si>
  <si>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</si>
  <si>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</si>
  <si>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</si>
  <si>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</si>
  <si>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</si>
  <si>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</si>
  <si>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Усього</t>
  </si>
  <si>
    <t>Повернення бюджетних коштів з депозитів, надходження внаслідок продажу / пред’явлення цінних паперів</t>
  </si>
  <si>
    <t>у  т.ч. бюджет розвитку</t>
  </si>
  <si>
    <t xml:space="preserve">Заступник голови обласної ради </t>
  </si>
  <si>
    <t>М. КУЮМЧЯН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</si>
</sst>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41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6" fillId="24" borderId="10" applyNumberForma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2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3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200" fontId="14" fillId="0" borderId="0" xfId="105" applyNumberFormat="1" applyFont="1" applyFill="1">
      <alignment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9" xfId="106" applyNumberFormat="1" applyFont="1" applyFill="1" applyBorder="1" applyAlignment="1">
      <alignment horizontal="center" vertical="center" wrapText="1"/>
      <protection/>
    </xf>
    <xf numFmtId="4" fontId="27" fillId="0" borderId="20" xfId="105" applyNumberFormat="1" applyFont="1" applyFill="1" applyBorder="1" applyAlignment="1">
      <alignment horizontal="right" vertical="center" wrapText="1"/>
      <protection/>
    </xf>
    <xf numFmtId="4" fontId="27" fillId="0" borderId="21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4" fontId="27" fillId="0" borderId="24" xfId="105" applyNumberFormat="1" applyFont="1" applyFill="1" applyBorder="1" applyAlignment="1">
      <alignment horizontal="right" vertical="center" wrapText="1"/>
      <protection/>
    </xf>
    <xf numFmtId="4" fontId="27" fillId="0" borderId="25" xfId="105" applyNumberFormat="1" applyFont="1" applyFill="1" applyBorder="1" applyAlignment="1">
      <alignment horizontal="right" vertical="center" wrapText="1"/>
      <protection/>
    </xf>
    <xf numFmtId="4" fontId="27" fillId="0" borderId="26" xfId="105" applyNumberFormat="1" applyFont="1" applyFill="1" applyBorder="1" applyAlignment="1">
      <alignment horizontal="right" vertical="center" wrapText="1"/>
      <protection/>
    </xf>
    <xf numFmtId="0" fontId="26" fillId="0" borderId="0" xfId="106" applyFont="1" applyFill="1" applyBorder="1" applyAlignment="1">
      <alignment horizontal="center" vertical="center" wrapText="1"/>
      <protection/>
    </xf>
    <xf numFmtId="0" fontId="26" fillId="0" borderId="0" xfId="106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0" xfId="106" applyFont="1" applyFill="1" applyAlignment="1">
      <alignment horizontal="center"/>
      <protection/>
    </xf>
    <xf numFmtId="0" fontId="31" fillId="0" borderId="27" xfId="106" applyFont="1" applyFill="1" applyBorder="1" applyAlignment="1">
      <alignment horizontal="center" vertical="center" wrapText="1"/>
      <protection/>
    </xf>
    <xf numFmtId="0" fontId="31" fillId="0" borderId="28" xfId="106" applyFont="1" applyFill="1" applyBorder="1" applyAlignment="1">
      <alignment horizontal="center" vertical="center" wrapText="1"/>
      <protection/>
    </xf>
    <xf numFmtId="0" fontId="31" fillId="0" borderId="29" xfId="106" applyFont="1" applyFill="1" applyBorder="1" applyAlignment="1">
      <alignment horizontal="center" vertical="center" wrapText="1"/>
      <protection/>
    </xf>
    <xf numFmtId="0" fontId="31" fillId="0" borderId="30" xfId="106" applyFont="1" applyFill="1" applyBorder="1" applyAlignment="1">
      <alignment horizontal="center" vertical="top" wrapText="1"/>
      <protection/>
    </xf>
    <xf numFmtId="0" fontId="31" fillId="0" borderId="31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3"/>
  <sheetViews>
    <sheetView tabSelected="1" view="pageBreakPreview" zoomScale="50" zoomScaleNormal="75" zoomScaleSheetLayoutView="50" zoomScalePageLayoutView="0" workbookViewId="0" topLeftCell="A28">
      <selection activeCell="E39" sqref="E39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50" t="s">
        <v>38</v>
      </c>
      <c r="F1" s="50"/>
      <c r="G1" s="26"/>
    </row>
    <row r="2" spans="1:7" ht="30.75">
      <c r="A2" s="1"/>
      <c r="B2" s="1"/>
      <c r="C2" s="1"/>
      <c r="D2" s="1"/>
      <c r="E2" s="50" t="s">
        <v>23</v>
      </c>
      <c r="F2" s="50"/>
      <c r="G2" s="26"/>
    </row>
    <row r="3" spans="1:7" ht="30.75">
      <c r="A3" s="1"/>
      <c r="B3" s="1"/>
      <c r="C3" s="1"/>
      <c r="D3" s="1"/>
      <c r="E3" s="50"/>
      <c r="F3" s="50"/>
      <c r="G3" s="26"/>
    </row>
    <row r="4" spans="1:6" ht="20.25" customHeight="1">
      <c r="A4" s="1"/>
      <c r="B4" s="1"/>
      <c r="C4" s="1"/>
      <c r="D4" s="1"/>
      <c r="E4" s="24"/>
      <c r="F4" s="24"/>
    </row>
    <row r="5" spans="1:9" ht="38.25" customHeight="1">
      <c r="A5" s="52" t="s">
        <v>22</v>
      </c>
      <c r="B5" s="52"/>
      <c r="C5" s="52"/>
      <c r="D5" s="52"/>
      <c r="E5" s="52"/>
      <c r="F5" s="52"/>
      <c r="I5" s="36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53" t="s">
        <v>16</v>
      </c>
      <c r="B7" s="53" t="s">
        <v>17</v>
      </c>
      <c r="C7" s="53" t="s">
        <v>39</v>
      </c>
      <c r="D7" s="53" t="s">
        <v>21</v>
      </c>
      <c r="E7" s="56" t="s">
        <v>1</v>
      </c>
      <c r="F7" s="57"/>
    </row>
    <row r="8" spans="1:7" ht="54" customHeight="1">
      <c r="A8" s="54"/>
      <c r="B8" s="54"/>
      <c r="C8" s="55"/>
      <c r="D8" s="54"/>
      <c r="E8" s="25" t="s">
        <v>39</v>
      </c>
      <c r="F8" s="25" t="s">
        <v>41</v>
      </c>
      <c r="G8" s="6"/>
    </row>
    <row r="9" spans="1:11" s="5" customFormat="1" ht="32.25" customHeight="1">
      <c r="A9" s="14" t="s">
        <v>2</v>
      </c>
      <c r="B9" s="15" t="s">
        <v>3</v>
      </c>
      <c r="C9" s="35">
        <f aca="true" t="shared" si="0" ref="C9:C33">D9+E9</f>
        <v>1783527441.7200003</v>
      </c>
      <c r="D9" s="35">
        <f>D15</f>
        <v>-1530805268.35</v>
      </c>
      <c r="E9" s="35">
        <f>E15</f>
        <v>3314332710.07</v>
      </c>
      <c r="F9" s="43">
        <f>F15</f>
        <v>3253559875.12</v>
      </c>
      <c r="G9" s="22"/>
      <c r="H9" s="22"/>
      <c r="I9" s="22"/>
      <c r="J9" s="22"/>
      <c r="K9" s="22"/>
    </row>
    <row r="10" spans="1:11" s="5" customFormat="1" ht="83.25">
      <c r="A10" s="38" t="s">
        <v>27</v>
      </c>
      <c r="B10" s="16" t="s">
        <v>37</v>
      </c>
      <c r="C10" s="39">
        <f t="shared" si="0"/>
        <v>0</v>
      </c>
      <c r="D10" s="39">
        <f>D11+D13</f>
        <v>0</v>
      </c>
      <c r="E10" s="39"/>
      <c r="F10" s="44"/>
      <c r="G10" s="22"/>
      <c r="H10" s="22"/>
      <c r="I10" s="22"/>
      <c r="J10" s="22"/>
      <c r="K10" s="22"/>
    </row>
    <row r="11" spans="1:11" s="5" customFormat="1" ht="83.25">
      <c r="A11" s="38" t="s">
        <v>28</v>
      </c>
      <c r="B11" s="16" t="s">
        <v>40</v>
      </c>
      <c r="C11" s="39">
        <f t="shared" si="0"/>
        <v>2000000000</v>
      </c>
      <c r="D11" s="39">
        <f>D12</f>
        <v>2000000000</v>
      </c>
      <c r="E11" s="39"/>
      <c r="F11" s="44"/>
      <c r="G11" s="22"/>
      <c r="H11" s="22"/>
      <c r="I11" s="22"/>
      <c r="J11" s="22"/>
      <c r="K11" s="22"/>
    </row>
    <row r="12" spans="1:11" s="5" customFormat="1" ht="39" customHeight="1">
      <c r="A12" s="38" t="s">
        <v>29</v>
      </c>
      <c r="B12" s="16" t="s">
        <v>24</v>
      </c>
      <c r="C12" s="39">
        <f t="shared" si="0"/>
        <v>2000000000</v>
      </c>
      <c r="D12" s="39">
        <v>2000000000</v>
      </c>
      <c r="E12" s="39"/>
      <c r="F12" s="44"/>
      <c r="G12" s="22"/>
      <c r="H12" s="22"/>
      <c r="I12" s="22"/>
      <c r="J12" s="22"/>
      <c r="K12" s="22"/>
    </row>
    <row r="13" spans="1:11" s="5" customFormat="1" ht="55.5">
      <c r="A13" s="38" t="s">
        <v>30</v>
      </c>
      <c r="B13" s="16" t="s">
        <v>25</v>
      </c>
      <c r="C13" s="39">
        <f t="shared" si="0"/>
        <v>-2000000000</v>
      </c>
      <c r="D13" s="39">
        <f>D14</f>
        <v>-2000000000</v>
      </c>
      <c r="E13" s="39"/>
      <c r="F13" s="44"/>
      <c r="G13" s="22"/>
      <c r="H13" s="22"/>
      <c r="I13" s="22"/>
      <c r="J13" s="22"/>
      <c r="K13" s="22"/>
    </row>
    <row r="14" spans="1:11" s="5" customFormat="1" ht="55.5">
      <c r="A14" s="38" t="s">
        <v>31</v>
      </c>
      <c r="B14" s="16" t="s">
        <v>26</v>
      </c>
      <c r="C14" s="39">
        <f t="shared" si="0"/>
        <v>-2000000000</v>
      </c>
      <c r="D14" s="39">
        <v>-2000000000</v>
      </c>
      <c r="E14" s="39"/>
      <c r="F14" s="44"/>
      <c r="G14" s="22"/>
      <c r="H14" s="22"/>
      <c r="I14" s="22"/>
      <c r="J14" s="22"/>
      <c r="K14" s="22"/>
    </row>
    <row r="15" spans="1:10" ht="55.5">
      <c r="A15" s="16">
        <v>208000</v>
      </c>
      <c r="B15" s="16" t="s">
        <v>4</v>
      </c>
      <c r="C15" s="40">
        <f t="shared" si="0"/>
        <v>1783527441.7200003</v>
      </c>
      <c r="D15" s="33">
        <f>SUM(D16-D17)+D20+D18</f>
        <v>-1530805268.35</v>
      </c>
      <c r="E15" s="33">
        <f>SUM(E16-E17)+E20+E18</f>
        <v>3314332710.07</v>
      </c>
      <c r="F15" s="45">
        <f>SUM(F16-F17)+F20+F18</f>
        <v>3253559875.12</v>
      </c>
      <c r="G15" s="22"/>
      <c r="H15" s="22"/>
      <c r="I15" s="22"/>
      <c r="J15" s="22"/>
    </row>
    <row r="16" spans="1:10" ht="33.75" customHeight="1">
      <c r="A16" s="16">
        <v>208100</v>
      </c>
      <c r="B16" s="16" t="s">
        <v>20</v>
      </c>
      <c r="C16" s="39">
        <f t="shared" si="0"/>
        <v>1919947968.13</v>
      </c>
      <c r="D16" s="33">
        <v>1386007795.94</v>
      </c>
      <c r="E16" s="33">
        <f>533940172.19</f>
        <v>533940172.19</v>
      </c>
      <c r="F16" s="45">
        <v>473167094.75</v>
      </c>
      <c r="G16" s="22"/>
      <c r="H16" s="37"/>
      <c r="I16" s="37"/>
      <c r="J16" s="37"/>
    </row>
    <row r="17" spans="1:10" ht="30.75" customHeight="1">
      <c r="A17" s="16">
        <v>208200</v>
      </c>
      <c r="B17" s="16" t="s">
        <v>5</v>
      </c>
      <c r="C17" s="33">
        <f t="shared" si="0"/>
        <v>136324836.25000012</v>
      </c>
      <c r="D17" s="33">
        <f>1386007795.94-1249746770.08-38</f>
        <v>136260987.86000013</v>
      </c>
      <c r="E17" s="33">
        <f>533940172.19-95690.16-5349.51-68262454.27-55329930-324374-11977814-22200-46782361-52571276-1433862-87506494.86-161604300-47588970-324470-46816+38</f>
        <v>63848.389999985695</v>
      </c>
      <c r="F17" s="45">
        <f>473167094.75-95690.16-5349.51-68262454.27-55329930-324374-52571276-1433862-85887320.91-161604300-47588970+38</f>
        <v>63605.90000000596</v>
      </c>
      <c r="H17" s="22"/>
      <c r="I17" s="22"/>
      <c r="J17" s="22"/>
    </row>
    <row r="18" spans="1:10" ht="30.75" customHeight="1">
      <c r="A18" s="16">
        <v>208300</v>
      </c>
      <c r="B18" s="16" t="s">
        <v>6</v>
      </c>
      <c r="C18" s="33">
        <f t="shared" si="0"/>
        <v>-95690.16</v>
      </c>
      <c r="D18" s="33">
        <f>D19</f>
        <v>0</v>
      </c>
      <c r="E18" s="33">
        <f>E19</f>
        <v>-95690.16</v>
      </c>
      <c r="F18" s="45">
        <f>F19</f>
        <v>-95690.16</v>
      </c>
      <c r="H18" s="22"/>
      <c r="I18" s="22"/>
      <c r="J18" s="22"/>
    </row>
    <row r="19" spans="1:10" ht="30.75" customHeight="1">
      <c r="A19" s="16" t="s">
        <v>7</v>
      </c>
      <c r="B19" s="16" t="s">
        <v>6</v>
      </c>
      <c r="C19" s="33">
        <f t="shared" si="0"/>
        <v>-95690.16</v>
      </c>
      <c r="D19" s="33"/>
      <c r="E19" s="33">
        <f>-94517.5-71-1101.66</f>
        <v>-95690.16</v>
      </c>
      <c r="F19" s="45">
        <f>-94517.5-71-1101.66</f>
        <v>-95690.16</v>
      </c>
      <c r="H19" s="22"/>
      <c r="I19" s="22"/>
      <c r="J19" s="22"/>
    </row>
    <row r="20" spans="1:10" ht="83.25">
      <c r="A20" s="16">
        <v>208400</v>
      </c>
      <c r="B20" s="17" t="s">
        <v>8</v>
      </c>
      <c r="C20" s="33">
        <f t="shared" si="0"/>
        <v>0</v>
      </c>
      <c r="D20" s="33">
        <f>-1746890500-163490000+8510000-28000-878653576.43</f>
        <v>-2780552076.43</v>
      </c>
      <c r="E20" s="33">
        <f>1746890500+163490000-8510000+28000+878653576.43</f>
        <v>2780552076.43</v>
      </c>
      <c r="F20" s="45">
        <f>1746890500+163490000-8510000+28000+878653576.43</f>
        <v>2780552076.43</v>
      </c>
      <c r="H20" s="22"/>
      <c r="I20" s="22"/>
      <c r="J20" s="22"/>
    </row>
    <row r="21" spans="1:10" ht="33.75" customHeight="1">
      <c r="A21" s="17"/>
      <c r="B21" s="18" t="s">
        <v>9</v>
      </c>
      <c r="C21" s="33">
        <f t="shared" si="0"/>
        <v>1783527441.7200003</v>
      </c>
      <c r="D21" s="33">
        <f>SUM(D9)</f>
        <v>-1530805268.35</v>
      </c>
      <c r="E21" s="33">
        <f>SUM(E9)</f>
        <v>3314332710.07</v>
      </c>
      <c r="F21" s="45">
        <f>SUM(F9)</f>
        <v>3253559875.12</v>
      </c>
      <c r="G21" s="22"/>
      <c r="H21" s="22"/>
      <c r="I21" s="22"/>
      <c r="J21" s="22"/>
    </row>
    <row r="22" spans="1:10" s="5" customFormat="1" ht="37.5" customHeight="1">
      <c r="A22" s="19" t="s">
        <v>10</v>
      </c>
      <c r="B22" s="17" t="s">
        <v>18</v>
      </c>
      <c r="C22" s="33">
        <f t="shared" si="0"/>
        <v>1783527441.7200003</v>
      </c>
      <c r="D22" s="33">
        <f>D28</f>
        <v>-1530805268.35</v>
      </c>
      <c r="E22" s="33">
        <f>E28</f>
        <v>3314332710.07</v>
      </c>
      <c r="F22" s="45">
        <f>F28</f>
        <v>3253559875.12</v>
      </c>
      <c r="G22" s="22"/>
      <c r="H22" s="22"/>
      <c r="I22" s="22"/>
      <c r="J22" s="22"/>
    </row>
    <row r="23" spans="1:11" s="5" customFormat="1" ht="83.25">
      <c r="A23" s="38" t="s">
        <v>32</v>
      </c>
      <c r="B23" s="16" t="s">
        <v>37</v>
      </c>
      <c r="C23" s="33">
        <f t="shared" si="0"/>
        <v>0</v>
      </c>
      <c r="D23" s="39">
        <f>D24+D26</f>
        <v>0</v>
      </c>
      <c r="E23" s="39"/>
      <c r="F23" s="44"/>
      <c r="G23" s="22"/>
      <c r="H23" s="22"/>
      <c r="I23" s="22"/>
      <c r="J23" s="22"/>
      <c r="K23" s="22"/>
    </row>
    <row r="24" spans="1:11" s="5" customFormat="1" ht="83.25">
      <c r="A24" s="38" t="s">
        <v>33</v>
      </c>
      <c r="B24" s="16" t="s">
        <v>40</v>
      </c>
      <c r="C24" s="33">
        <f t="shared" si="0"/>
        <v>2000000000</v>
      </c>
      <c r="D24" s="39">
        <f>D25</f>
        <v>2000000000</v>
      </c>
      <c r="E24" s="39"/>
      <c r="F24" s="44"/>
      <c r="G24" s="22"/>
      <c r="H24" s="22"/>
      <c r="I24" s="22"/>
      <c r="J24" s="22"/>
      <c r="K24" s="22"/>
    </row>
    <row r="25" spans="1:11" s="5" customFormat="1" ht="32.25" customHeight="1">
      <c r="A25" s="38" t="s">
        <v>34</v>
      </c>
      <c r="B25" s="16" t="s">
        <v>24</v>
      </c>
      <c r="C25" s="33">
        <f t="shared" si="0"/>
        <v>2000000000</v>
      </c>
      <c r="D25" s="39">
        <v>2000000000</v>
      </c>
      <c r="E25" s="39"/>
      <c r="F25" s="44"/>
      <c r="G25" s="22"/>
      <c r="H25" s="22"/>
      <c r="I25" s="22"/>
      <c r="J25" s="22"/>
      <c r="K25" s="22"/>
    </row>
    <row r="26" spans="1:11" s="5" customFormat="1" ht="55.5">
      <c r="A26" s="38" t="s">
        <v>35</v>
      </c>
      <c r="B26" s="16" t="s">
        <v>25</v>
      </c>
      <c r="C26" s="33">
        <f t="shared" si="0"/>
        <v>-2000000000</v>
      </c>
      <c r="D26" s="39">
        <f>D27</f>
        <v>-2000000000</v>
      </c>
      <c r="E26" s="39"/>
      <c r="F26" s="44"/>
      <c r="G26" s="41"/>
      <c r="H26" s="41"/>
      <c r="I26" s="41"/>
      <c r="J26" s="22"/>
      <c r="K26" s="22"/>
    </row>
    <row r="27" spans="1:11" s="5" customFormat="1" ht="55.5">
      <c r="A27" s="38" t="s">
        <v>36</v>
      </c>
      <c r="B27" s="16" t="s">
        <v>26</v>
      </c>
      <c r="C27" s="33">
        <f t="shared" si="0"/>
        <v>-2000000000</v>
      </c>
      <c r="D27" s="39">
        <v>-2000000000</v>
      </c>
      <c r="E27" s="39"/>
      <c r="F27" s="44"/>
      <c r="G27" s="41"/>
      <c r="H27" s="41"/>
      <c r="I27" s="41"/>
      <c r="J27" s="22"/>
      <c r="K27" s="22"/>
    </row>
    <row r="28" spans="1:248" s="8" customFormat="1" ht="33.75" customHeight="1">
      <c r="A28" s="16">
        <v>602000</v>
      </c>
      <c r="B28" s="16" t="s">
        <v>19</v>
      </c>
      <c r="C28" s="33">
        <f t="shared" si="0"/>
        <v>1783527441.7200003</v>
      </c>
      <c r="D28" s="33">
        <f>SUM(D29-D30)+D32+D31</f>
        <v>-1530805268.35</v>
      </c>
      <c r="E28" s="33">
        <f>SUM(E29-E30)+E32+E31</f>
        <v>3314332710.07</v>
      </c>
      <c r="F28" s="45">
        <f>SUM(F29-F30)+F32+F31</f>
        <v>3253559875.12</v>
      </c>
      <c r="G28" s="41"/>
      <c r="H28" s="41"/>
      <c r="I28" s="41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10" s="5" customFormat="1" ht="33.75" customHeight="1">
      <c r="A29" s="19" t="s">
        <v>11</v>
      </c>
      <c r="B29" s="17" t="s">
        <v>20</v>
      </c>
      <c r="C29" s="33">
        <f t="shared" si="0"/>
        <v>1919947968.13</v>
      </c>
      <c r="D29" s="33">
        <v>1386007795.94</v>
      </c>
      <c r="E29" s="33">
        <f>533940172.19</f>
        <v>533940172.19</v>
      </c>
      <c r="F29" s="45">
        <v>473167094.75</v>
      </c>
      <c r="G29" s="41"/>
      <c r="H29" s="41"/>
      <c r="I29" s="41"/>
      <c r="J29" s="22"/>
    </row>
    <row r="30" spans="1:10" ht="30.75" customHeight="1">
      <c r="A30" s="19" t="s">
        <v>12</v>
      </c>
      <c r="B30" s="17" t="s">
        <v>5</v>
      </c>
      <c r="C30" s="33">
        <f t="shared" si="0"/>
        <v>136324836.25000012</v>
      </c>
      <c r="D30" s="33">
        <f>1386007795.94-1249746770.08-38</f>
        <v>136260987.86000013</v>
      </c>
      <c r="E30" s="33">
        <f>533940172.19-95690.16-5349.51-68262454.27-55329930-324374-11977814-22200-46782361-52571276-1433862-87506494.86-161604300-47588970-324470-46816+38</f>
        <v>63848.389999985695</v>
      </c>
      <c r="F30" s="45">
        <f>473167094.75-95690.16-5349.51-68262454.27-55329930-324374-52571276-1433862-85887320.91-161604300-47588970+38</f>
        <v>63605.90000000596</v>
      </c>
      <c r="G30" s="42"/>
      <c r="H30" s="42"/>
      <c r="I30" s="41"/>
      <c r="J30" s="22"/>
    </row>
    <row r="31" spans="1:10" ht="32.25" customHeight="1">
      <c r="A31" s="19" t="s">
        <v>13</v>
      </c>
      <c r="B31" s="16" t="s">
        <v>6</v>
      </c>
      <c r="C31" s="33">
        <f t="shared" si="0"/>
        <v>-95690.16</v>
      </c>
      <c r="D31" s="33"/>
      <c r="E31" s="33">
        <f>-94517.5-71-1101.66</f>
        <v>-95690.16</v>
      </c>
      <c r="F31" s="45">
        <f>-94517.5-71-1101.66</f>
        <v>-95690.16</v>
      </c>
      <c r="G31" s="22"/>
      <c r="H31" s="22"/>
      <c r="I31" s="22"/>
      <c r="J31" s="22"/>
    </row>
    <row r="32" spans="1:10" ht="83.25">
      <c r="A32" s="16">
        <v>602400</v>
      </c>
      <c r="B32" s="17" t="s">
        <v>14</v>
      </c>
      <c r="C32" s="33">
        <f t="shared" si="0"/>
        <v>0</v>
      </c>
      <c r="D32" s="33">
        <f>-1746890500-163490000+8510000-28000-878653576.43</f>
        <v>-2780552076.43</v>
      </c>
      <c r="E32" s="33">
        <f>1746890500+163490000-8510000+28000+878653576.43</f>
        <v>2780552076.43</v>
      </c>
      <c r="F32" s="45">
        <f>1746890500+163490000-8510000+28000+878653576.43</f>
        <v>2780552076.43</v>
      </c>
      <c r="G32" s="22"/>
      <c r="H32" s="22"/>
      <c r="I32" s="22"/>
      <c r="J32" s="22"/>
    </row>
    <row r="33" spans="1:10" ht="32.25" customHeight="1">
      <c r="A33" s="20"/>
      <c r="B33" s="21" t="s">
        <v>15</v>
      </c>
      <c r="C33" s="46">
        <f t="shared" si="0"/>
        <v>1783527441.7200003</v>
      </c>
      <c r="D33" s="46">
        <f>SUM(D22)</f>
        <v>-1530805268.35</v>
      </c>
      <c r="E33" s="46">
        <f>SUM(E22)</f>
        <v>3314332710.07</v>
      </c>
      <c r="F33" s="47">
        <f>SUM(F22)</f>
        <v>3253559875.12</v>
      </c>
      <c r="G33" s="22"/>
      <c r="H33" s="22"/>
      <c r="I33" s="22"/>
      <c r="J33" s="22"/>
    </row>
    <row r="34" spans="1:10" ht="32.25" customHeight="1">
      <c r="A34" s="48"/>
      <c r="B34" s="49"/>
      <c r="C34" s="42"/>
      <c r="D34" s="42"/>
      <c r="E34" s="42"/>
      <c r="F34" s="42"/>
      <c r="G34" s="22"/>
      <c r="H34" s="22"/>
      <c r="I34" s="22"/>
      <c r="J34" s="22"/>
    </row>
    <row r="35" spans="3:6" ht="18.75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1:7" ht="31.5" customHeight="1">
      <c r="A37" s="10"/>
      <c r="G37" s="6"/>
    </row>
    <row r="38" spans="1:6" ht="67.5" customHeight="1">
      <c r="A38" s="10"/>
      <c r="B38" s="29" t="s">
        <v>42</v>
      </c>
      <c r="C38" s="29"/>
      <c r="D38" s="29"/>
      <c r="E38" s="51" t="s">
        <v>43</v>
      </c>
      <c r="F38" s="51"/>
    </row>
    <row r="39" spans="3:6" ht="18.75">
      <c r="C39" s="11"/>
      <c r="D39" s="11"/>
      <c r="E39" s="11"/>
      <c r="F39" s="11"/>
    </row>
    <row r="40" spans="2:6" ht="25.5">
      <c r="B40" s="23"/>
      <c r="C40" s="11"/>
      <c r="D40" s="11"/>
      <c r="E40" s="11"/>
      <c r="F40" s="11"/>
    </row>
    <row r="41" spans="3:7" s="12" customFormat="1" ht="20.25">
      <c r="C41" s="11"/>
      <c r="D41" s="11"/>
      <c r="E41" s="11"/>
      <c r="F41" s="34"/>
      <c r="G41" s="13"/>
    </row>
    <row r="42" spans="3:6" ht="18.75">
      <c r="C42" s="6"/>
      <c r="D42" s="6"/>
      <c r="E42" s="6"/>
      <c r="F42" s="6"/>
    </row>
    <row r="43" spans="4:6" ht="18.75">
      <c r="D43" s="6"/>
      <c r="E43" s="6"/>
      <c r="F43" s="6"/>
    </row>
    <row r="44" spans="3:6" ht="18.75">
      <c r="C44" s="9"/>
      <c r="D44" s="9"/>
      <c r="E44" s="9"/>
      <c r="F44" s="9"/>
    </row>
    <row r="45" spans="3:6" ht="29.25" customHeight="1">
      <c r="C45" s="6"/>
      <c r="D45" s="9"/>
      <c r="E45" s="9"/>
      <c r="F45" s="9"/>
    </row>
    <row r="46" spans="3:6" ht="18.75">
      <c r="C46" s="9"/>
      <c r="D46" s="9"/>
      <c r="E46" s="9"/>
      <c r="F46" s="9"/>
    </row>
    <row r="47" spans="2:17" ht="22.5" customHeight="1">
      <c r="B47" s="31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ht="18.75">
      <c r="C49" s="6"/>
      <c r="D49" s="6"/>
      <c r="E49" s="6"/>
      <c r="F49" s="6"/>
    </row>
    <row r="50" spans="3:6" ht="30.75" customHeight="1">
      <c r="C50" s="6"/>
      <c r="D50" s="6"/>
      <c r="E50" s="6"/>
      <c r="F50" s="32"/>
    </row>
    <row r="51" spans="3:6" ht="23.25">
      <c r="C51" s="9"/>
      <c r="D51" s="6"/>
      <c r="E51" s="9"/>
      <c r="F51" s="30"/>
    </row>
    <row r="52" spans="3:6" ht="18.75">
      <c r="C52" s="9"/>
      <c r="D52" s="6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>
        <f>C20-C32</f>
        <v>0</v>
      </c>
      <c r="D56" s="9">
        <f>D20-D32</f>
        <v>0</v>
      </c>
      <c r="E56" s="9">
        <f>E20-E32</f>
        <v>0</v>
      </c>
      <c r="F56" s="9">
        <f>F20-F32</f>
        <v>0</v>
      </c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  <row r="286" spans="3:6" ht="18.75">
      <c r="C286" s="9"/>
      <c r="D286" s="9"/>
      <c r="E286" s="9"/>
      <c r="F286" s="9"/>
    </row>
    <row r="287" spans="3:6" ht="18.75">
      <c r="C287" s="9"/>
      <c r="D287" s="9"/>
      <c r="E287" s="9"/>
      <c r="F287" s="9"/>
    </row>
    <row r="288" spans="3:6" ht="18.75">
      <c r="C288" s="9"/>
      <c r="D288" s="9"/>
      <c r="E288" s="9"/>
      <c r="F288" s="9"/>
    </row>
    <row r="289" spans="3:6" ht="18.75">
      <c r="C289" s="9"/>
      <c r="D289" s="9"/>
      <c r="E289" s="9"/>
      <c r="F289" s="9"/>
    </row>
    <row r="290" spans="3:6" ht="18.75">
      <c r="C290" s="9"/>
      <c r="D290" s="9"/>
      <c r="E290" s="9"/>
      <c r="F290" s="9"/>
    </row>
    <row r="291" spans="3:6" ht="18.75">
      <c r="C291" s="9"/>
      <c r="D291" s="9"/>
      <c r="E291" s="9"/>
      <c r="F291" s="9"/>
    </row>
    <row r="292" spans="3:6" ht="18.75">
      <c r="C292" s="9"/>
      <c r="D292" s="9"/>
      <c r="E292" s="9"/>
      <c r="F292" s="9"/>
    </row>
    <row r="293" spans="3:6" ht="18.75">
      <c r="C293" s="9"/>
      <c r="D293" s="9"/>
      <c r="E293" s="9"/>
      <c r="F293" s="9"/>
    </row>
  </sheetData>
  <sheetProtection/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1.1811023622047245" right="0.5905511811023623" top="0.7874015748031497" bottom="1.1811023622047245" header="0.15748031496062992" footer="0.1574803149606299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2018-03-16T07:59:02Z</cp:lastPrinted>
  <dcterms:created xsi:type="dcterms:W3CDTF">2014-01-17T10:52:16Z</dcterms:created>
  <dcterms:modified xsi:type="dcterms:W3CDTF">2018-03-16T07:59:03Z</dcterms:modified>
  <cp:category/>
  <cp:version/>
  <cp:contentType/>
  <cp:contentStatus/>
</cp:coreProperties>
</file>