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ЭтаКнига" defaultThemeVersion="124226"/>
  <bookViews>
    <workbookView xWindow="10830" yWindow="-60" windowWidth="14520" windowHeight="11760" tabRatio="819"/>
  </bookViews>
  <sheets>
    <sheet name="дод.3" sheetId="3" r:id="rId1"/>
  </sheets>
  <definedNames>
    <definedName name="_xlnm._FilterDatabase" localSheetId="0" hidden="1">дод.3!$C$8:$Q$381</definedName>
    <definedName name="Z_2649DBE9_4FB9_4684_9FB9_409ACC205032_.wvu.FilterData" localSheetId="0" hidden="1">дод.3!$C$8:$Q$381</definedName>
    <definedName name="Z_48EF5860_4203_47F1_8497_6BEAE9FC7DAC_.wvu.Cols" localSheetId="0" hidden="1">дод.3!#REF!</definedName>
    <definedName name="Z_48EF5860_4203_47F1_8497_6BEAE9FC7DAC_.wvu.FilterData" localSheetId="0" hidden="1">дод.3!$C$8:$Q$381</definedName>
    <definedName name="Z_48EF5860_4203_47F1_8497_6BEAE9FC7DAC_.wvu.PrintArea" localSheetId="0" hidden="1">дод.3!$C$1:$Q$394</definedName>
    <definedName name="Z_48EF5860_4203_47F1_8497_6BEAE9FC7DAC_.wvu.PrintTitles" localSheetId="0" hidden="1">дод.3!$5:$8</definedName>
    <definedName name="Z_96E2A35E_4A48_419F_9E38_8CEFA5D27C66_.wvu.Cols" localSheetId="0" hidden="1">дод.3!#REF!</definedName>
    <definedName name="Z_96E2A35E_4A48_419F_9E38_8CEFA5D27C66_.wvu.FilterData" localSheetId="0" hidden="1">дод.3!$C$8:$Q$381</definedName>
    <definedName name="Z_96E2A35E_4A48_419F_9E38_8CEFA5D27C66_.wvu.PrintArea" localSheetId="0" hidden="1">дод.3!$C$1:$Q$394</definedName>
    <definedName name="Z_96E2A35E_4A48_419F_9E38_8CEFA5D27C66_.wvu.PrintTitles" localSheetId="0" hidden="1">дод.3!$5:$8</definedName>
    <definedName name="Z_ABBD498D_3D2F_4E62_985A_EF1DC4D9DC47_.wvu.Cols" localSheetId="0" hidden="1">дод.3!#REF!</definedName>
    <definedName name="Z_ABBD498D_3D2F_4E62_985A_EF1DC4D9DC47_.wvu.FilterData" localSheetId="0" hidden="1">дод.3!$C$8:$Q$381</definedName>
    <definedName name="Z_ABBD498D_3D2F_4E62_985A_EF1DC4D9DC47_.wvu.PrintArea" localSheetId="0" hidden="1">дод.3!$C$1:$Q$394</definedName>
    <definedName name="Z_ABBD498D_3D2F_4E62_985A_EF1DC4D9DC47_.wvu.PrintTitles" localSheetId="0" hidden="1">дод.3!$5:$8</definedName>
    <definedName name="Z_D712F871_6858_44B8_AA22_8F2C734047E2_.wvu.Cols" localSheetId="0" hidden="1">дод.3!#REF!</definedName>
    <definedName name="Z_D712F871_6858_44B8_AA22_8F2C734047E2_.wvu.FilterData" localSheetId="0" hidden="1">дод.3!$C$8:$Q$381</definedName>
    <definedName name="Z_D712F871_6858_44B8_AA22_8F2C734047E2_.wvu.PrintArea" localSheetId="0" hidden="1">дод.3!$C$1:$Q$394</definedName>
    <definedName name="Z_D712F871_6858_44B8_AA22_8F2C734047E2_.wvu.PrintTitles" localSheetId="0" hidden="1">дод.3!$5:$8</definedName>
    <definedName name="Z_E02D48B6_D0D9_4E6E_B70D_8E13580A6528_.wvu.Cols" localSheetId="0" hidden="1">дод.3!#REF!</definedName>
    <definedName name="Z_E02D48B6_D0D9_4E6E_B70D_8E13580A6528_.wvu.FilterData" localSheetId="0" hidden="1">дод.3!$C$8:$Q$381</definedName>
    <definedName name="Z_E02D48B6_D0D9_4E6E_B70D_8E13580A6528_.wvu.PrintArea" localSheetId="0" hidden="1">дод.3!$C$1:$Q$394</definedName>
    <definedName name="Z_E02D48B6_D0D9_4E6E_B70D_8E13580A6528_.wvu.PrintTitles" localSheetId="0" hidden="1">дод.3!$5:$8</definedName>
    <definedName name="_xlnm.Print_Titles" localSheetId="0">дод.3!$4:$8</definedName>
    <definedName name="_xlnm.Print_Area" localSheetId="0">дод.3!$A$1:$Q$384</definedName>
  </definedNames>
  <calcPr calcId="191028"/>
  <customWorkbookViews>
    <customWorkbookView name="04Gemchugova - Личное представление" guid="{E02D48B6-D0D9-4E6E-B70D-8E13580A6528}" mergeInterval="0" personalView="1" maximized="1" windowWidth="1916" windowHeight="827" activeSheetId="2"/>
    <customWorkbookView name="04Gavriluk - Личное представление" guid="{96E2A35E-4A48-419F-9E38-8CEFA5D27C66}" mergeInterval="0" personalView="1" maximized="1" windowWidth="1276" windowHeight="791" activeSheetId="6"/>
    <customWorkbookView name="04Shvedun - Личное представление" guid="{48EF5860-4203-47F1-8497-6BEAE9FC7DAC}" mergeInterval="0" personalView="1" maximized="1" windowWidth="1276" windowHeight="766" activeSheetId="3"/>
    <customWorkbookView name="Грешних Наталія Сергіївна - Личное представление" guid="{D712F871-6858-44B8-AA22-8F2C734047E2}" mergeInterval="0" personalView="1" xWindow="977" yWindow="31" windowWidth="934" windowHeight="721" activeSheetId="3"/>
    <customWorkbookView name="04Chebotareva - Личное представление" guid="{ABBD498D-3D2F-4E62-985A-EF1DC4D9DC47}" mergeInterval="0" personalView="1" maximized="1" windowWidth="1276" windowHeight="769"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1" i="3" l="1"/>
  <c r="O289" i="3"/>
  <c r="L289" i="3"/>
  <c r="G289" i="3"/>
  <c r="M289" i="3"/>
  <c r="N289" i="3"/>
  <c r="P289" i="3"/>
  <c r="H289" i="3"/>
  <c r="I289" i="3"/>
  <c r="J289" i="3"/>
  <c r="K258" i="3"/>
  <c r="G64" i="3"/>
  <c r="G67" i="3"/>
  <c r="G73" i="3"/>
  <c r="G79" i="3"/>
  <c r="J64" i="3"/>
  <c r="J67" i="3"/>
  <c r="J73" i="3"/>
  <c r="J79" i="3"/>
  <c r="L64" i="3"/>
  <c r="L67" i="3"/>
  <c r="L73" i="3"/>
  <c r="L79" i="3"/>
  <c r="O64" i="3"/>
  <c r="O67" i="3"/>
  <c r="O73" i="3"/>
  <c r="O79" i="3"/>
  <c r="M64" i="3"/>
  <c r="M67" i="3"/>
  <c r="M73" i="3"/>
  <c r="M79" i="3"/>
  <c r="M38" i="3" s="1"/>
  <c r="M37" i="3" s="1"/>
  <c r="N64" i="3"/>
  <c r="N67" i="3"/>
  <c r="N73" i="3"/>
  <c r="N79" i="3"/>
  <c r="P64" i="3"/>
  <c r="P67" i="3"/>
  <c r="P73" i="3"/>
  <c r="P79" i="3"/>
  <c r="H64" i="3"/>
  <c r="H67" i="3"/>
  <c r="H73" i="3"/>
  <c r="H79" i="3"/>
  <c r="I64" i="3"/>
  <c r="I67" i="3"/>
  <c r="I73" i="3"/>
  <c r="I79" i="3"/>
  <c r="F72" i="3"/>
  <c r="K72" i="3"/>
  <c r="Q72" i="3" s="1"/>
  <c r="O244" i="3"/>
  <c r="O241" i="3"/>
  <c r="O255" i="3"/>
  <c r="O263" i="3"/>
  <c r="O276" i="3"/>
  <c r="O269" i="3"/>
  <c r="F268" i="3"/>
  <c r="K268" i="3"/>
  <c r="Q268" i="3"/>
  <c r="F267" i="3"/>
  <c r="K267" i="3"/>
  <c r="Q267" i="3" s="1"/>
  <c r="F196" i="3"/>
  <c r="K196" i="3"/>
  <c r="Q196" i="3"/>
  <c r="G233" i="3"/>
  <c r="G232" i="3"/>
  <c r="G284" i="3"/>
  <c r="G283" i="3"/>
  <c r="G313" i="3"/>
  <c r="G312" i="3"/>
  <c r="G362" i="3"/>
  <c r="G361" i="3"/>
  <c r="G20" i="3"/>
  <c r="G13" i="3"/>
  <c r="G10" i="3" s="1"/>
  <c r="G125" i="3"/>
  <c r="G142" i="3"/>
  <c r="G226" i="3"/>
  <c r="G216" i="3" s="1"/>
  <c r="G209" i="3"/>
  <c r="G208" i="3" s="1"/>
  <c r="G207" i="3"/>
  <c r="G180" i="3"/>
  <c r="G186" i="3"/>
  <c r="G192" i="3"/>
  <c r="G199" i="3"/>
  <c r="G189" i="3"/>
  <c r="G202" i="3"/>
  <c r="G197" i="3"/>
  <c r="G149" i="3"/>
  <c r="G153" i="3"/>
  <c r="G155" i="3"/>
  <c r="G161" i="3"/>
  <c r="G164" i="3"/>
  <c r="G166" i="3"/>
  <c r="G30" i="3"/>
  <c r="G35" i="3"/>
  <c r="G34" i="3" s="1"/>
  <c r="G241" i="3"/>
  <c r="G244" i="3"/>
  <c r="G255" i="3"/>
  <c r="G263" i="3"/>
  <c r="G276" i="3"/>
  <c r="G269" i="3"/>
  <c r="G305" i="3"/>
  <c r="G308" i="3"/>
  <c r="G321" i="3"/>
  <c r="G315" i="3"/>
  <c r="G330" i="3"/>
  <c r="G325" i="3"/>
  <c r="G324" i="3" s="1"/>
  <c r="G336" i="3"/>
  <c r="G347" i="3"/>
  <c r="G352" i="3"/>
  <c r="G351" i="3" s="1"/>
  <c r="G358" i="3"/>
  <c r="G357" i="3" s="1"/>
  <c r="G355" i="3"/>
  <c r="H362" i="3"/>
  <c r="H361" i="3" s="1"/>
  <c r="H367" i="3"/>
  <c r="H366" i="3" s="1"/>
  <c r="H284" i="3"/>
  <c r="H283" i="3" s="1"/>
  <c r="H233" i="3"/>
  <c r="H232" i="3" s="1"/>
  <c r="H226" i="3"/>
  <c r="H216" i="3" s="1"/>
  <c r="H215" i="3"/>
  <c r="H209" i="3"/>
  <c r="H208" i="3"/>
  <c r="H207" i="3" s="1"/>
  <c r="H180" i="3"/>
  <c r="H186" i="3"/>
  <c r="H192" i="3"/>
  <c r="H199" i="3"/>
  <c r="H189" i="3"/>
  <c r="H202" i="3"/>
  <c r="H197" i="3"/>
  <c r="H149" i="3"/>
  <c r="H153" i="3"/>
  <c r="H155" i="3"/>
  <c r="H161" i="3"/>
  <c r="H164" i="3"/>
  <c r="H166" i="3"/>
  <c r="H125" i="3"/>
  <c r="H142" i="3"/>
  <c r="H83" i="3" s="1"/>
  <c r="H82" i="3" s="1"/>
  <c r="H30" i="3"/>
  <c r="H29" i="3"/>
  <c r="H20" i="3"/>
  <c r="H13" i="3"/>
  <c r="H10" i="3" s="1"/>
  <c r="H9" i="3" s="1"/>
  <c r="H35" i="3"/>
  <c r="H34" i="3"/>
  <c r="H241" i="3"/>
  <c r="H244" i="3"/>
  <c r="H255" i="3"/>
  <c r="H263" i="3"/>
  <c r="H276" i="3"/>
  <c r="H269" i="3"/>
  <c r="H305" i="3"/>
  <c r="H308" i="3"/>
  <c r="H313" i="3"/>
  <c r="H312" i="3"/>
  <c r="H321" i="3"/>
  <c r="H315" i="3"/>
  <c r="H330" i="3"/>
  <c r="H325" i="3"/>
  <c r="H324" i="3" s="1"/>
  <c r="H336" i="3"/>
  <c r="H347" i="3"/>
  <c r="H352" i="3"/>
  <c r="H351" i="3" s="1"/>
  <c r="H350" i="3"/>
  <c r="H358" i="3"/>
  <c r="H357" i="3"/>
  <c r="H355" i="3"/>
  <c r="H354" i="3"/>
  <c r="I362" i="3"/>
  <c r="I361" i="3"/>
  <c r="I367" i="3"/>
  <c r="I366" i="3"/>
  <c r="I284" i="3"/>
  <c r="I283" i="3"/>
  <c r="I233" i="3"/>
  <c r="I232" i="3"/>
  <c r="I226" i="3"/>
  <c r="I216" i="3"/>
  <c r="I215" i="3" s="1"/>
  <c r="I209" i="3"/>
  <c r="I208" i="3" s="1"/>
  <c r="I207" i="3"/>
  <c r="I180" i="3"/>
  <c r="I186" i="3"/>
  <c r="I192" i="3"/>
  <c r="I199" i="3"/>
  <c r="I189" i="3"/>
  <c r="I202" i="3"/>
  <c r="I197" i="3"/>
  <c r="I149" i="3"/>
  <c r="I153" i="3"/>
  <c r="I155" i="3"/>
  <c r="I161" i="3"/>
  <c r="I164" i="3"/>
  <c r="I166" i="3"/>
  <c r="I125" i="3"/>
  <c r="I142" i="3"/>
  <c r="I30" i="3"/>
  <c r="I29" i="3" s="1"/>
  <c r="I20" i="3"/>
  <c r="I13" i="3"/>
  <c r="I35" i="3"/>
  <c r="I34" i="3" s="1"/>
  <c r="I241" i="3"/>
  <c r="I244" i="3"/>
  <c r="I255" i="3"/>
  <c r="I263" i="3"/>
  <c r="I276" i="3"/>
  <c r="I269" i="3"/>
  <c r="I305" i="3"/>
  <c r="I308" i="3"/>
  <c r="I313" i="3"/>
  <c r="I312" i="3" s="1"/>
  <c r="I321" i="3"/>
  <c r="I315" i="3" s="1"/>
  <c r="I330" i="3"/>
  <c r="I325" i="3" s="1"/>
  <c r="I324" i="3" s="1"/>
  <c r="I336" i="3"/>
  <c r="I347" i="3"/>
  <c r="I335" i="3" s="1"/>
  <c r="I334" i="3" s="1"/>
  <c r="I352" i="3"/>
  <c r="I351" i="3"/>
  <c r="I350" i="3" s="1"/>
  <c r="I358" i="3"/>
  <c r="I357" i="3" s="1"/>
  <c r="I355" i="3"/>
  <c r="I354" i="3" s="1"/>
  <c r="J362" i="3"/>
  <c r="J361" i="3" s="1"/>
  <c r="J180" i="3"/>
  <c r="J186" i="3"/>
  <c r="J192" i="3"/>
  <c r="J199" i="3"/>
  <c r="J189" i="3"/>
  <c r="J202" i="3"/>
  <c r="J197" i="3"/>
  <c r="J367" i="3"/>
  <c r="J366" i="3"/>
  <c r="J284" i="3"/>
  <c r="J283" i="3"/>
  <c r="J233" i="3"/>
  <c r="J226" i="3"/>
  <c r="J216" i="3" s="1"/>
  <c r="J215" i="3" s="1"/>
  <c r="J209" i="3"/>
  <c r="J208" i="3"/>
  <c r="J207" i="3" s="1"/>
  <c r="J149" i="3"/>
  <c r="J153" i="3"/>
  <c r="J155" i="3"/>
  <c r="J161" i="3"/>
  <c r="J164" i="3"/>
  <c r="J166" i="3"/>
  <c r="J125" i="3"/>
  <c r="J142" i="3"/>
  <c r="J30" i="3"/>
  <c r="J29" i="3" s="1"/>
  <c r="J20" i="3"/>
  <c r="F20" i="3" s="1"/>
  <c r="J13" i="3"/>
  <c r="J35" i="3"/>
  <c r="J34" i="3" s="1"/>
  <c r="J241" i="3"/>
  <c r="J244" i="3"/>
  <c r="J255" i="3"/>
  <c r="J263" i="3"/>
  <c r="J276" i="3"/>
  <c r="J269" i="3"/>
  <c r="J305" i="3"/>
  <c r="J308" i="3"/>
  <c r="J313" i="3"/>
  <c r="J312" i="3" s="1"/>
  <c r="J321" i="3"/>
  <c r="J315" i="3" s="1"/>
  <c r="J330" i="3"/>
  <c r="J336" i="3"/>
  <c r="J347" i="3"/>
  <c r="F347" i="3" s="1"/>
  <c r="J352" i="3"/>
  <c r="J351" i="3" s="1"/>
  <c r="J350" i="3" s="1"/>
  <c r="J358" i="3"/>
  <c r="J357" i="3"/>
  <c r="J355" i="3"/>
  <c r="J354" i="3"/>
  <c r="O284" i="3"/>
  <c r="L284" i="3"/>
  <c r="O192" i="3"/>
  <c r="O180" i="3"/>
  <c r="O186" i="3"/>
  <c r="O199" i="3"/>
  <c r="O189" i="3"/>
  <c r="O202" i="3"/>
  <c r="O197" i="3"/>
  <c r="L180" i="3"/>
  <c r="L186" i="3"/>
  <c r="L192" i="3"/>
  <c r="L199" i="3"/>
  <c r="L189" i="3"/>
  <c r="L202" i="3"/>
  <c r="L197" i="3"/>
  <c r="L175" i="3" s="1"/>
  <c r="O305" i="3"/>
  <c r="O308" i="3"/>
  <c r="O288" i="3" s="1"/>
  <c r="O287" i="3" s="1"/>
  <c r="L305" i="3"/>
  <c r="L308" i="3"/>
  <c r="L288" i="3" s="1"/>
  <c r="O125" i="3"/>
  <c r="O142" i="3"/>
  <c r="O83" i="3" s="1"/>
  <c r="O82" i="3" s="1"/>
  <c r="L125" i="3"/>
  <c r="L142" i="3"/>
  <c r="K142" i="3" s="1"/>
  <c r="K368" i="3"/>
  <c r="K369" i="3"/>
  <c r="K370" i="3"/>
  <c r="K371" i="3"/>
  <c r="K373" i="3"/>
  <c r="K374" i="3"/>
  <c r="K375" i="3"/>
  <c r="K376" i="3"/>
  <c r="K377" i="3"/>
  <c r="K378" i="3"/>
  <c r="K379" i="3"/>
  <c r="K380" i="3"/>
  <c r="L233" i="3"/>
  <c r="O233" i="3"/>
  <c r="K233" i="3" s="1"/>
  <c r="L226" i="3"/>
  <c r="L216" i="3" s="1"/>
  <c r="O226" i="3"/>
  <c r="O216" i="3" s="1"/>
  <c r="O215" i="3" s="1"/>
  <c r="L209" i="3"/>
  <c r="L208" i="3"/>
  <c r="L207" i="3" s="1"/>
  <c r="O209" i="3"/>
  <c r="O208" i="3"/>
  <c r="O207" i="3" s="1"/>
  <c r="L149" i="3"/>
  <c r="L153" i="3"/>
  <c r="L155" i="3"/>
  <c r="L161" i="3"/>
  <c r="L164" i="3"/>
  <c r="L166" i="3"/>
  <c r="O149" i="3"/>
  <c r="O153" i="3"/>
  <c r="O155" i="3"/>
  <c r="O161" i="3"/>
  <c r="O164" i="3"/>
  <c r="O166" i="3"/>
  <c r="L30" i="3"/>
  <c r="L29" i="3" s="1"/>
  <c r="O30" i="3"/>
  <c r="L20" i="3"/>
  <c r="L13" i="3"/>
  <c r="L10" i="3" s="1"/>
  <c r="O20" i="3"/>
  <c r="O13" i="3"/>
  <c r="O10" i="3"/>
  <c r="O9" i="3" s="1"/>
  <c r="L35" i="3"/>
  <c r="O35" i="3"/>
  <c r="K35" i="3"/>
  <c r="L241" i="3"/>
  <c r="L244" i="3"/>
  <c r="L255" i="3"/>
  <c r="L263" i="3"/>
  <c r="L276" i="3"/>
  <c r="L269" i="3"/>
  <c r="L313" i="3"/>
  <c r="L312" i="3"/>
  <c r="O313" i="3"/>
  <c r="O312" i="3"/>
  <c r="L321" i="3"/>
  <c r="L315" i="3"/>
  <c r="O321" i="3"/>
  <c r="L330" i="3"/>
  <c r="L325" i="3" s="1"/>
  <c r="L324" i="3"/>
  <c r="O330" i="3"/>
  <c r="O325" i="3"/>
  <c r="O324" i="3" s="1"/>
  <c r="L336" i="3"/>
  <c r="L347" i="3"/>
  <c r="O336" i="3"/>
  <c r="O347" i="3"/>
  <c r="L352" i="3"/>
  <c r="L351" i="3" s="1"/>
  <c r="O352" i="3"/>
  <c r="O351" i="3" s="1"/>
  <c r="L362" i="3"/>
  <c r="O362" i="3"/>
  <c r="L358" i="3"/>
  <c r="O358" i="3"/>
  <c r="L355" i="3"/>
  <c r="L354" i="3" s="1"/>
  <c r="O355" i="3"/>
  <c r="O354" i="3"/>
  <c r="L367" i="3"/>
  <c r="L366" i="3"/>
  <c r="L232" i="3"/>
  <c r="L34" i="3"/>
  <c r="M367" i="3"/>
  <c r="M366" i="3"/>
  <c r="M284" i="3"/>
  <c r="M283" i="3"/>
  <c r="M233" i="3"/>
  <c r="M232" i="3"/>
  <c r="M226" i="3"/>
  <c r="M216" i="3"/>
  <c r="M215" i="3" s="1"/>
  <c r="M209" i="3"/>
  <c r="M208" i="3" s="1"/>
  <c r="M207" i="3"/>
  <c r="M180" i="3"/>
  <c r="M186" i="3"/>
  <c r="M192" i="3"/>
  <c r="M199" i="3"/>
  <c r="M189" i="3"/>
  <c r="M202" i="3"/>
  <c r="M197" i="3"/>
  <c r="M149" i="3"/>
  <c r="M153" i="3"/>
  <c r="M155" i="3"/>
  <c r="M161" i="3"/>
  <c r="M164" i="3"/>
  <c r="M166" i="3"/>
  <c r="M125" i="3"/>
  <c r="M142" i="3"/>
  <c r="M30" i="3"/>
  <c r="M29" i="3" s="1"/>
  <c r="M20" i="3"/>
  <c r="M13" i="3"/>
  <c r="M10" i="3"/>
  <c r="M9" i="3" s="1"/>
  <c r="M35" i="3"/>
  <c r="M34" i="3" s="1"/>
  <c r="M241" i="3"/>
  <c r="M244" i="3"/>
  <c r="M255" i="3"/>
  <c r="M263" i="3"/>
  <c r="M276" i="3"/>
  <c r="M269" i="3"/>
  <c r="M305" i="3"/>
  <c r="M308" i="3"/>
  <c r="M313" i="3"/>
  <c r="M312" i="3" s="1"/>
  <c r="M321" i="3"/>
  <c r="M315" i="3" s="1"/>
  <c r="M330" i="3"/>
  <c r="M325" i="3" s="1"/>
  <c r="M324" i="3"/>
  <c r="M336" i="3"/>
  <c r="M347" i="3"/>
  <c r="M352" i="3"/>
  <c r="M351" i="3"/>
  <c r="M350" i="3" s="1"/>
  <c r="M362" i="3"/>
  <c r="M361" i="3" s="1"/>
  <c r="M358" i="3"/>
  <c r="M357" i="3" s="1"/>
  <c r="M355" i="3"/>
  <c r="M354" i="3"/>
  <c r="N367" i="3"/>
  <c r="N366" i="3"/>
  <c r="N284" i="3"/>
  <c r="N283" i="3"/>
  <c r="N233" i="3"/>
  <c r="N232" i="3"/>
  <c r="N226" i="3"/>
  <c r="N216" i="3"/>
  <c r="N215" i="3" s="1"/>
  <c r="N209" i="3"/>
  <c r="N208" i="3" s="1"/>
  <c r="N207" i="3" s="1"/>
  <c r="N180" i="3"/>
  <c r="N186" i="3"/>
  <c r="N192" i="3"/>
  <c r="N199" i="3"/>
  <c r="N189" i="3"/>
  <c r="N202" i="3"/>
  <c r="N197" i="3"/>
  <c r="N149" i="3"/>
  <c r="N153" i="3"/>
  <c r="N155" i="3"/>
  <c r="N161" i="3"/>
  <c r="N164" i="3"/>
  <c r="N166" i="3"/>
  <c r="N125" i="3"/>
  <c r="N142" i="3"/>
  <c r="N30" i="3"/>
  <c r="N29" i="3" s="1"/>
  <c r="N20" i="3"/>
  <c r="N13" i="3"/>
  <c r="N10" i="3"/>
  <c r="N9" i="3" s="1"/>
  <c r="N35" i="3"/>
  <c r="N34" i="3" s="1"/>
  <c r="N241" i="3"/>
  <c r="N244" i="3"/>
  <c r="N255" i="3"/>
  <c r="N263" i="3"/>
  <c r="N276" i="3"/>
  <c r="N269" i="3"/>
  <c r="N305" i="3"/>
  <c r="N308" i="3"/>
  <c r="N313" i="3"/>
  <c r="N312" i="3" s="1"/>
  <c r="N321" i="3"/>
  <c r="N315" i="3" s="1"/>
  <c r="N330" i="3"/>
  <c r="N325" i="3" s="1"/>
  <c r="N324" i="3" s="1"/>
  <c r="N336" i="3"/>
  <c r="N347" i="3"/>
  <c r="N335" i="3" s="1"/>
  <c r="N334" i="3" s="1"/>
  <c r="N352" i="3"/>
  <c r="N351" i="3"/>
  <c r="N350" i="3" s="1"/>
  <c r="N362" i="3"/>
  <c r="N361" i="3" s="1"/>
  <c r="N358" i="3"/>
  <c r="N357" i="3" s="1"/>
  <c r="N355" i="3"/>
  <c r="N354" i="3" s="1"/>
  <c r="O283" i="3"/>
  <c r="O367" i="3"/>
  <c r="O366" i="3"/>
  <c r="O232" i="3"/>
  <c r="O29" i="3"/>
  <c r="O34" i="3"/>
  <c r="O350" i="3"/>
  <c r="O361" i="3"/>
  <c r="O357" i="3"/>
  <c r="P284" i="3"/>
  <c r="P283" i="3"/>
  <c r="P192" i="3"/>
  <c r="P180" i="3"/>
  <c r="P186" i="3"/>
  <c r="P199" i="3"/>
  <c r="P189" i="3"/>
  <c r="P202" i="3"/>
  <c r="P197" i="3"/>
  <c r="P305" i="3"/>
  <c r="P308" i="3"/>
  <c r="P125" i="3"/>
  <c r="P142" i="3"/>
  <c r="P83" i="3"/>
  <c r="P82" i="3" s="1"/>
  <c r="P367" i="3"/>
  <c r="P366" i="3" s="1"/>
  <c r="P233" i="3"/>
  <c r="P232" i="3" s="1"/>
  <c r="P226" i="3"/>
  <c r="P216" i="3" s="1"/>
  <c r="P215" i="3"/>
  <c r="P209" i="3"/>
  <c r="P208" i="3"/>
  <c r="P207" i="3" s="1"/>
  <c r="P149" i="3"/>
  <c r="P153" i="3"/>
  <c r="P155" i="3"/>
  <c r="P161" i="3"/>
  <c r="P164" i="3"/>
  <c r="P166" i="3"/>
  <c r="P30" i="3"/>
  <c r="P29" i="3" s="1"/>
  <c r="P20" i="3"/>
  <c r="P13" i="3"/>
  <c r="P35" i="3"/>
  <c r="P34" i="3" s="1"/>
  <c r="P241" i="3"/>
  <c r="P244" i="3"/>
  <c r="P255" i="3"/>
  <c r="P263" i="3"/>
  <c r="P276" i="3"/>
  <c r="P269" i="3"/>
  <c r="P313" i="3"/>
  <c r="P312" i="3" s="1"/>
  <c r="P321" i="3"/>
  <c r="P315" i="3" s="1"/>
  <c r="P330" i="3"/>
  <c r="P325" i="3" s="1"/>
  <c r="P324" i="3"/>
  <c r="P336" i="3"/>
  <c r="P347" i="3"/>
  <c r="P335" i="3" s="1"/>
  <c r="P334" i="3" s="1"/>
  <c r="P352" i="3"/>
  <c r="P351" i="3"/>
  <c r="P350" i="3" s="1"/>
  <c r="P362" i="3"/>
  <c r="P361" i="3" s="1"/>
  <c r="P358" i="3"/>
  <c r="P357" i="3" s="1"/>
  <c r="P355" i="3"/>
  <c r="P354" i="3" s="1"/>
  <c r="F284" i="3"/>
  <c r="F362" i="3"/>
  <c r="F361" i="3"/>
  <c r="F369" i="3"/>
  <c r="Q369" i="3"/>
  <c r="F370" i="3"/>
  <c r="Q370" i="3"/>
  <c r="F373" i="3"/>
  <c r="Q373" i="3" s="1"/>
  <c r="F374" i="3"/>
  <c r="Q374" i="3" s="1"/>
  <c r="F375" i="3"/>
  <c r="Q375" i="3" s="1"/>
  <c r="F376" i="3"/>
  <c r="Q376" i="3" s="1"/>
  <c r="F377" i="3"/>
  <c r="Q377" i="3" s="1"/>
  <c r="F378" i="3"/>
  <c r="Q378" i="3"/>
  <c r="F379" i="3"/>
  <c r="Q379" i="3"/>
  <c r="F380" i="3"/>
  <c r="Q380" i="3"/>
  <c r="F372" i="3"/>
  <c r="Q372" i="3"/>
  <c r="F358" i="3"/>
  <c r="F357" i="3" s="1"/>
  <c r="K292" i="3"/>
  <c r="Q292" i="3"/>
  <c r="K301" i="3"/>
  <c r="Q301" i="3"/>
  <c r="K304" i="3"/>
  <c r="Q304" i="3"/>
  <c r="F290" i="3"/>
  <c r="K290" i="3"/>
  <c r="Q290" i="3" s="1"/>
  <c r="F206" i="3"/>
  <c r="K206" i="3"/>
  <c r="F346" i="3"/>
  <c r="K346" i="3"/>
  <c r="F345" i="3"/>
  <c r="K345" i="3"/>
  <c r="F154" i="3"/>
  <c r="F153" i="3"/>
  <c r="K299" i="3"/>
  <c r="K272" i="3"/>
  <c r="F272" i="3"/>
  <c r="K154" i="3"/>
  <c r="K144" i="3"/>
  <c r="F144" i="3"/>
  <c r="F225" i="3"/>
  <c r="K225" i="3"/>
  <c r="Q225" i="3"/>
  <c r="F45" i="3"/>
  <c r="K45" i="3"/>
  <c r="Q45" i="3" s="1"/>
  <c r="F26" i="3"/>
  <c r="Q26" i="3"/>
  <c r="F27" i="3"/>
  <c r="Q27" i="3"/>
  <c r="K251" i="3"/>
  <c r="F251" i="3"/>
  <c r="Q251" i="3" s="1"/>
  <c r="F249" i="3"/>
  <c r="K249" i="3"/>
  <c r="F214" i="3"/>
  <c r="K214" i="3"/>
  <c r="Q214" i="3"/>
  <c r="F213" i="3"/>
  <c r="K213" i="3"/>
  <c r="F212" i="3"/>
  <c r="K212" i="3"/>
  <c r="F19" i="3"/>
  <c r="K19" i="3"/>
  <c r="Q19" i="3" s="1"/>
  <c r="K250" i="3"/>
  <c r="F250" i="3"/>
  <c r="Q250" i="3"/>
  <c r="F173" i="3"/>
  <c r="K173" i="3"/>
  <c r="F274" i="3"/>
  <c r="K274" i="3"/>
  <c r="Q274" i="3" s="1"/>
  <c r="F261" i="3"/>
  <c r="K261" i="3"/>
  <c r="Q261" i="3"/>
  <c r="K194" i="3"/>
  <c r="K193" i="3"/>
  <c r="F194" i="3"/>
  <c r="Q194" i="3"/>
  <c r="F193" i="3"/>
  <c r="F192" i="3"/>
  <c r="F41" i="3"/>
  <c r="F141" i="3"/>
  <c r="K141" i="3"/>
  <c r="Q141" i="3" s="1"/>
  <c r="F79" i="3"/>
  <c r="F81" i="3"/>
  <c r="K81" i="3"/>
  <c r="K293" i="3"/>
  <c r="K135" i="3"/>
  <c r="F84" i="3"/>
  <c r="F85" i="3"/>
  <c r="F132" i="3"/>
  <c r="F52" i="3"/>
  <c r="F49" i="3"/>
  <c r="F42" i="3"/>
  <c r="F39" i="3"/>
  <c r="K172" i="3"/>
  <c r="F172" i="3"/>
  <c r="K204" i="3"/>
  <c r="K203" i="3"/>
  <c r="K202" i="3" s="1"/>
  <c r="F204" i="3"/>
  <c r="F203" i="3"/>
  <c r="F202" i="3" s="1"/>
  <c r="K198" i="3"/>
  <c r="K197" i="3"/>
  <c r="F198" i="3"/>
  <c r="F197" i="3"/>
  <c r="F181" i="3"/>
  <c r="F180" i="3"/>
  <c r="K181" i="3"/>
  <c r="K180" i="3"/>
  <c r="K14" i="3"/>
  <c r="K13" i="3"/>
  <c r="F14" i="3"/>
  <c r="F13" i="3"/>
  <c r="F246" i="3"/>
  <c r="K246" i="3"/>
  <c r="Q246" i="3" s="1"/>
  <c r="F333" i="3"/>
  <c r="K333" i="3"/>
  <c r="F327" i="3"/>
  <c r="K327" i="3"/>
  <c r="F337" i="3"/>
  <c r="F78" i="3"/>
  <c r="K78" i="3"/>
  <c r="Q78" i="3" s="1"/>
  <c r="F365" i="3"/>
  <c r="K365" i="3"/>
  <c r="Q365" i="3"/>
  <c r="K68" i="3"/>
  <c r="K67" i="3"/>
  <c r="F68" i="3"/>
  <c r="Q68" i="3"/>
  <c r="Q67" i="3" s="1"/>
  <c r="K65" i="3"/>
  <c r="K66" i="3"/>
  <c r="F65" i="3"/>
  <c r="Q65" i="3" s="1"/>
  <c r="F66" i="3"/>
  <c r="Q66" i="3" s="1"/>
  <c r="K165" i="3"/>
  <c r="K164" i="3"/>
  <c r="F165" i="3"/>
  <c r="F164" i="3"/>
  <c r="K227" i="3"/>
  <c r="K226" i="3"/>
  <c r="F227" i="3"/>
  <c r="F226" i="3"/>
  <c r="Q227" i="3"/>
  <c r="Q226" i="3"/>
  <c r="K210" i="3"/>
  <c r="K209" i="3"/>
  <c r="F210" i="3"/>
  <c r="Q210" i="3"/>
  <c r="Q209" i="3" s="1"/>
  <c r="K190" i="3"/>
  <c r="K191" i="3"/>
  <c r="F190" i="3"/>
  <c r="Q190" i="3" s="1"/>
  <c r="F191" i="3"/>
  <c r="Q191" i="3"/>
  <c r="K200" i="3"/>
  <c r="K201" i="3"/>
  <c r="K199" i="3" s="1"/>
  <c r="F200" i="3"/>
  <c r="Q200" i="3"/>
  <c r="F201" i="3"/>
  <c r="F199" i="3" s="1"/>
  <c r="Q201" i="3"/>
  <c r="K187" i="3"/>
  <c r="K188" i="3"/>
  <c r="F187" i="3"/>
  <c r="Q187" i="3"/>
  <c r="F188" i="3"/>
  <c r="K150" i="3"/>
  <c r="K151" i="3"/>
  <c r="K152" i="3"/>
  <c r="F150" i="3"/>
  <c r="F151" i="3"/>
  <c r="Q151" i="3" s="1"/>
  <c r="F152" i="3"/>
  <c r="K167" i="3"/>
  <c r="K166" i="3"/>
  <c r="F167" i="3"/>
  <c r="F162" i="3"/>
  <c r="F163" i="3"/>
  <c r="K162" i="3"/>
  <c r="K163" i="3"/>
  <c r="K161" i="3" s="1"/>
  <c r="K156" i="3"/>
  <c r="K157" i="3"/>
  <c r="K158" i="3"/>
  <c r="K159" i="3"/>
  <c r="F156" i="3"/>
  <c r="Q156" i="3"/>
  <c r="F157" i="3"/>
  <c r="Q157" i="3"/>
  <c r="F158" i="3"/>
  <c r="Q158" i="3"/>
  <c r="F159" i="3"/>
  <c r="Q159" i="3"/>
  <c r="F57" i="3"/>
  <c r="K57" i="3"/>
  <c r="Q57" i="3" s="1"/>
  <c r="K126" i="3"/>
  <c r="K129" i="3"/>
  <c r="K132" i="3"/>
  <c r="F126" i="3"/>
  <c r="Q126" i="3" s="1"/>
  <c r="F129" i="3"/>
  <c r="F125" i="3" s="1"/>
  <c r="K245" i="3"/>
  <c r="F245" i="3"/>
  <c r="Q245" i="3" s="1"/>
  <c r="Q244" i="3" s="1"/>
  <c r="F359" i="3"/>
  <c r="F364" i="3"/>
  <c r="F363" i="3"/>
  <c r="K353" i="3"/>
  <c r="K352" i="3"/>
  <c r="F353" i="3"/>
  <c r="F352" i="3"/>
  <c r="K337" i="3"/>
  <c r="K336" i="3"/>
  <c r="F306" i="3"/>
  <c r="F305" i="3"/>
  <c r="K306" i="3"/>
  <c r="K305" i="3"/>
  <c r="Q306" i="3"/>
  <c r="Q305" i="3"/>
  <c r="K270" i="3"/>
  <c r="K271" i="3"/>
  <c r="K269" i="3" s="1"/>
  <c r="F270" i="3"/>
  <c r="Q270" i="3" s="1"/>
  <c r="F271" i="3"/>
  <c r="Q271" i="3" s="1"/>
  <c r="F276" i="3"/>
  <c r="K264" i="3"/>
  <c r="K265" i="3"/>
  <c r="K263" i="3" s="1"/>
  <c r="F264" i="3"/>
  <c r="Q264" i="3" s="1"/>
  <c r="F265" i="3"/>
  <c r="K256" i="3"/>
  <c r="K255" i="3"/>
  <c r="F255" i="3"/>
  <c r="K244" i="3"/>
  <c r="K242" i="3"/>
  <c r="K243" i="3"/>
  <c r="F242" i="3"/>
  <c r="Q242" i="3"/>
  <c r="F243" i="3"/>
  <c r="Q243" i="3" s="1"/>
  <c r="F275" i="3"/>
  <c r="F273" i="3"/>
  <c r="F36" i="3"/>
  <c r="G228" i="3"/>
  <c r="J228" i="3"/>
  <c r="F147" i="3"/>
  <c r="F170" i="3"/>
  <c r="F148" i="3"/>
  <c r="F171" i="3"/>
  <c r="F160" i="3"/>
  <c r="F168" i="3"/>
  <c r="F169" i="3"/>
  <c r="H228" i="3"/>
  <c r="I228" i="3"/>
  <c r="L228" i="3"/>
  <c r="O228" i="3"/>
  <c r="M228" i="3"/>
  <c r="N228" i="3"/>
  <c r="P228" i="3"/>
  <c r="F136" i="3"/>
  <c r="F137" i="3"/>
  <c r="F135" i="3"/>
  <c r="Q135" i="3" s="1"/>
  <c r="F118" i="3"/>
  <c r="K359" i="3"/>
  <c r="Q359" i="3"/>
  <c r="K298" i="3"/>
  <c r="F298" i="3"/>
  <c r="Q298" i="3" s="1"/>
  <c r="K297" i="3"/>
  <c r="F297" i="3"/>
  <c r="Q297" i="3"/>
  <c r="K140" i="3"/>
  <c r="F140" i="3"/>
  <c r="Q140" i="3" s="1"/>
  <c r="K20" i="3"/>
  <c r="F24" i="3"/>
  <c r="K24" i="3"/>
  <c r="F25" i="3"/>
  <c r="K25" i="3"/>
  <c r="K139" i="3"/>
  <c r="K171" i="3"/>
  <c r="K168" i="3"/>
  <c r="K169" i="3"/>
  <c r="K356" i="3"/>
  <c r="F356" i="3"/>
  <c r="Q356" i="3" s="1"/>
  <c r="F360" i="3"/>
  <c r="K360" i="3"/>
  <c r="K73" i="3"/>
  <c r="K76" i="3"/>
  <c r="F76" i="3"/>
  <c r="F307" i="3"/>
  <c r="K307" i="3"/>
  <c r="Q307" i="3" s="1"/>
  <c r="F77" i="3"/>
  <c r="K77" i="3"/>
  <c r="Q77" i="3" s="1"/>
  <c r="F22" i="3"/>
  <c r="K22" i="3"/>
  <c r="F23" i="3"/>
  <c r="K23" i="3"/>
  <c r="Q23" i="3" s="1"/>
  <c r="F28" i="3"/>
  <c r="K28" i="3"/>
  <c r="Q28" i="3" s="1"/>
  <c r="K262" i="3"/>
  <c r="F262" i="3"/>
  <c r="Q262" i="3"/>
  <c r="F332" i="3"/>
  <c r="K332" i="3"/>
  <c r="Q332" i="3" s="1"/>
  <c r="K147" i="3"/>
  <c r="K170" i="3"/>
  <c r="K148" i="3"/>
  <c r="K160" i="3"/>
  <c r="Q147" i="3"/>
  <c r="Q160" i="3"/>
  <c r="F33" i="3"/>
  <c r="K33" i="3"/>
  <c r="K295" i="3"/>
  <c r="K137" i="3"/>
  <c r="K11" i="3"/>
  <c r="K12" i="3"/>
  <c r="K15" i="3"/>
  <c r="K16" i="3"/>
  <c r="K17" i="3"/>
  <c r="K18" i="3"/>
  <c r="K31" i="3"/>
  <c r="K32" i="3"/>
  <c r="K36" i="3"/>
  <c r="Q36" i="3" s="1"/>
  <c r="K39" i="3"/>
  <c r="K41" i="3"/>
  <c r="K42" i="3"/>
  <c r="Q42" i="3" s="1"/>
  <c r="K44" i="3"/>
  <c r="K47" i="3"/>
  <c r="K48" i="3"/>
  <c r="K49" i="3"/>
  <c r="K51" i="3"/>
  <c r="K52" i="3"/>
  <c r="Q52" i="3" s="1"/>
  <c r="K53" i="3"/>
  <c r="K54" i="3"/>
  <c r="K55" i="3"/>
  <c r="K56" i="3"/>
  <c r="K58" i="3"/>
  <c r="K59" i="3"/>
  <c r="K60" i="3"/>
  <c r="K61" i="3"/>
  <c r="K62" i="3"/>
  <c r="K63" i="3"/>
  <c r="K69" i="3"/>
  <c r="K70" i="3"/>
  <c r="K71" i="3"/>
  <c r="K75" i="3"/>
  <c r="K84" i="3"/>
  <c r="K85" i="3"/>
  <c r="Q85" i="3" s="1"/>
  <c r="K86" i="3"/>
  <c r="K88" i="3"/>
  <c r="K89" i="3"/>
  <c r="K91" i="3"/>
  <c r="K92" i="3"/>
  <c r="K94" i="3"/>
  <c r="K95" i="3"/>
  <c r="K97" i="3"/>
  <c r="K98" i="3"/>
  <c r="K100" i="3"/>
  <c r="K101" i="3"/>
  <c r="K103" i="3"/>
  <c r="K104" i="3"/>
  <c r="K106" i="3"/>
  <c r="K107" i="3"/>
  <c r="K109" i="3"/>
  <c r="K110" i="3"/>
  <c r="K112" i="3"/>
  <c r="K113" i="3"/>
  <c r="K115" i="3"/>
  <c r="K116" i="3"/>
  <c r="K118" i="3"/>
  <c r="K119" i="3"/>
  <c r="K121" i="3"/>
  <c r="K122" i="3"/>
  <c r="K124" i="3"/>
  <c r="K128" i="3"/>
  <c r="K131" i="3"/>
  <c r="K134" i="3"/>
  <c r="K138" i="3"/>
  <c r="K176" i="3"/>
  <c r="K177" i="3"/>
  <c r="K178" i="3"/>
  <c r="K179" i="3"/>
  <c r="K182" i="3"/>
  <c r="K183" i="3"/>
  <c r="K184" i="3"/>
  <c r="K185" i="3"/>
  <c r="K205" i="3"/>
  <c r="K211" i="3"/>
  <c r="K217" i="3"/>
  <c r="K218" i="3"/>
  <c r="K219" i="3"/>
  <c r="K220" i="3"/>
  <c r="K221" i="3"/>
  <c r="K222" i="3"/>
  <c r="K223" i="3"/>
  <c r="K224" i="3"/>
  <c r="K230" i="3"/>
  <c r="K231" i="3"/>
  <c r="K234" i="3"/>
  <c r="K235" i="3"/>
  <c r="K236" i="3"/>
  <c r="K237" i="3"/>
  <c r="K238" i="3"/>
  <c r="K247" i="3"/>
  <c r="K252" i="3"/>
  <c r="K253" i="3"/>
  <c r="K254" i="3"/>
  <c r="K257" i="3"/>
  <c r="K259" i="3"/>
  <c r="K260" i="3"/>
  <c r="K266" i="3"/>
  <c r="K281" i="3"/>
  <c r="K282" i="3"/>
  <c r="K276" i="3"/>
  <c r="K278" i="3"/>
  <c r="K279" i="3"/>
  <c r="K280" i="3"/>
  <c r="K273" i="3"/>
  <c r="K275" i="3"/>
  <c r="Q275" i="3"/>
  <c r="K285" i="3"/>
  <c r="K286" i="3"/>
  <c r="K294" i="3"/>
  <c r="K296" i="3"/>
  <c r="K302" i="3"/>
  <c r="K308" i="3"/>
  <c r="K310" i="3"/>
  <c r="K311" i="3"/>
  <c r="K314" i="3"/>
  <c r="K316" i="3"/>
  <c r="K317" i="3"/>
  <c r="K318" i="3"/>
  <c r="K319" i="3"/>
  <c r="K320" i="3"/>
  <c r="K323" i="3"/>
  <c r="K326" i="3"/>
  <c r="K328" i="3"/>
  <c r="K329" i="3"/>
  <c r="K330" i="3"/>
  <c r="K331" i="3"/>
  <c r="K338" i="3"/>
  <c r="K339" i="3"/>
  <c r="K340" i="3"/>
  <c r="K341" i="3"/>
  <c r="K342" i="3"/>
  <c r="K343" i="3"/>
  <c r="K344" i="3"/>
  <c r="K347" i="3"/>
  <c r="K349" i="3"/>
  <c r="K363" i="3"/>
  <c r="K364" i="3"/>
  <c r="Q364" i="3" s="1"/>
  <c r="F342" i="3"/>
  <c r="Q342" i="3" s="1"/>
  <c r="F341" i="3"/>
  <c r="Q341" i="3" s="1"/>
  <c r="F302" i="3"/>
  <c r="Q302" i="3" s="1"/>
  <c r="F296" i="3"/>
  <c r="Q296" i="3" s="1"/>
  <c r="F12" i="3"/>
  <c r="F31" i="3"/>
  <c r="Q31" i="3"/>
  <c r="F32" i="3"/>
  <c r="Q32" i="3"/>
  <c r="F349" i="3"/>
  <c r="Q349" i="3"/>
  <c r="F339" i="3"/>
  <c r="Q339" i="3"/>
  <c r="F61" i="3"/>
  <c r="F75" i="3"/>
  <c r="F71" i="3"/>
  <c r="Q71" i="3" s="1"/>
  <c r="F70" i="3"/>
  <c r="Q70" i="3" s="1"/>
  <c r="F69" i="3"/>
  <c r="Q69" i="3" s="1"/>
  <c r="F63" i="3"/>
  <c r="Q63" i="3" s="1"/>
  <c r="F62" i="3"/>
  <c r="Q62" i="3"/>
  <c r="F60" i="3"/>
  <c r="F58" i="3"/>
  <c r="Q58" i="3" s="1"/>
  <c r="F56" i="3"/>
  <c r="Q56" i="3" s="1"/>
  <c r="F55" i="3"/>
  <c r="Q55" i="3" s="1"/>
  <c r="F54" i="3"/>
  <c r="F53" i="3"/>
  <c r="Q53" i="3"/>
  <c r="F51" i="3"/>
  <c r="Q51" i="3" s="1"/>
  <c r="F48" i="3"/>
  <c r="Q48" i="3" s="1"/>
  <c r="F47" i="3"/>
  <c r="Q47" i="3" s="1"/>
  <c r="F44" i="3"/>
  <c r="Q44" i="3" s="1"/>
  <c r="F109" i="3"/>
  <c r="Q109" i="3" s="1"/>
  <c r="F299" i="3"/>
  <c r="Q299" i="3"/>
  <c r="F260" i="3"/>
  <c r="Q260" i="3"/>
  <c r="F259" i="3"/>
  <c r="Q259" i="3"/>
  <c r="F253" i="3"/>
  <c r="Q253" i="3"/>
  <c r="F254" i="3"/>
  <c r="F11" i="3"/>
  <c r="Q11" i="3" s="1"/>
  <c r="F95" i="3"/>
  <c r="Q95" i="3"/>
  <c r="F17" i="3"/>
  <c r="Q17" i="3"/>
  <c r="F331" i="3"/>
  <c r="Q331" i="3"/>
  <c r="F94" i="3"/>
  <c r="Q273" i="3"/>
  <c r="F326" i="3"/>
  <c r="Q326" i="3"/>
  <c r="F317" i="3"/>
  <c r="F316" i="3"/>
  <c r="Q316" i="3" s="1"/>
  <c r="F266" i="3"/>
  <c r="Q266" i="3" s="1"/>
  <c r="F139" i="3"/>
  <c r="Q139" i="3" s="1"/>
  <c r="F338" i="3"/>
  <c r="Q338" i="3" s="1"/>
  <c r="F176" i="3"/>
  <c r="Q176" i="3" s="1"/>
  <c r="F18" i="3"/>
  <c r="Q18" i="3"/>
  <c r="F257" i="3"/>
  <c r="F343" i="3"/>
  <c r="Q343" i="3" s="1"/>
  <c r="F16" i="3"/>
  <c r="Q16" i="3" s="1"/>
  <c r="F294" i="3"/>
  <c r="Q294" i="3" s="1"/>
  <c r="F295" i="3"/>
  <c r="Q295" i="3" s="1"/>
  <c r="F280" i="3"/>
  <c r="Q280" i="3" s="1"/>
  <c r="F344" i="3"/>
  <c r="F340" i="3"/>
  <c r="Q340" i="3" s="1"/>
  <c r="F329" i="3"/>
  <c r="Q329" i="3" s="1"/>
  <c r="F328" i="3"/>
  <c r="Q328" i="3"/>
  <c r="F323" i="3"/>
  <c r="Q323" i="3"/>
  <c r="Q322" i="3"/>
  <c r="F320" i="3"/>
  <c r="F319" i="3"/>
  <c r="Q319" i="3" s="1"/>
  <c r="F318" i="3"/>
  <c r="F314" i="3"/>
  <c r="Q314" i="3"/>
  <c r="F311" i="3"/>
  <c r="F310" i="3"/>
  <c r="Q310" i="3" s="1"/>
  <c r="F293" i="3"/>
  <c r="Q293" i="3" s="1"/>
  <c r="F279" i="3"/>
  <c r="F278" i="3"/>
  <c r="Q278" i="3"/>
  <c r="F281" i="3"/>
  <c r="F282" i="3"/>
  <c r="F258" i="3"/>
  <c r="Q258" i="3" s="1"/>
  <c r="F252" i="3"/>
  <c r="Q252" i="3" s="1"/>
  <c r="F247" i="3"/>
  <c r="F15" i="3"/>
  <c r="Q15" i="3" s="1"/>
  <c r="F86" i="3"/>
  <c r="F88" i="3"/>
  <c r="Q88" i="3" s="1"/>
  <c r="F89" i="3"/>
  <c r="F91" i="3"/>
  <c r="Q91" i="3"/>
  <c r="F92" i="3"/>
  <c r="F97" i="3"/>
  <c r="Q97" i="3"/>
  <c r="F98" i="3"/>
  <c r="F100" i="3"/>
  <c r="Q100" i="3" s="1"/>
  <c r="F101" i="3"/>
  <c r="F103" i="3"/>
  <c r="F104" i="3"/>
  <c r="Q104" i="3"/>
  <c r="F106" i="3"/>
  <c r="F107" i="3"/>
  <c r="Q107" i="3" s="1"/>
  <c r="F110" i="3"/>
  <c r="Q110" i="3"/>
  <c r="F112" i="3"/>
  <c r="F113" i="3"/>
  <c r="Q113" i="3"/>
  <c r="F115" i="3"/>
  <c r="F116" i="3"/>
  <c r="Q116" i="3"/>
  <c r="F119" i="3"/>
  <c r="F121" i="3"/>
  <c r="Q121" i="3" s="1"/>
  <c r="F122" i="3"/>
  <c r="F124" i="3"/>
  <c r="Q124" i="3" s="1"/>
  <c r="F128" i="3"/>
  <c r="F131" i="3"/>
  <c r="Q131" i="3" s="1"/>
  <c r="F134" i="3"/>
  <c r="Q134" i="3" s="1"/>
  <c r="F138" i="3"/>
  <c r="Q138" i="3"/>
  <c r="F177" i="3"/>
  <c r="Q177" i="3"/>
  <c r="F178" i="3"/>
  <c r="F179" i="3"/>
  <c r="Q179" i="3" s="1"/>
  <c r="F182" i="3"/>
  <c r="F183" i="3"/>
  <c r="Q183" i="3" s="1"/>
  <c r="F184" i="3"/>
  <c r="Q184" i="3" s="1"/>
  <c r="F185" i="3"/>
  <c r="F205" i="3"/>
  <c r="F211" i="3"/>
  <c r="F217" i="3"/>
  <c r="F218" i="3"/>
  <c r="F219" i="3"/>
  <c r="Q219" i="3" s="1"/>
  <c r="F220" i="3"/>
  <c r="F221" i="3"/>
  <c r="Q221" i="3" s="1"/>
  <c r="F222" i="3"/>
  <c r="F223" i="3"/>
  <c r="Q223" i="3" s="1"/>
  <c r="F224" i="3"/>
  <c r="F230" i="3"/>
  <c r="Q230" i="3" s="1"/>
  <c r="F231" i="3"/>
  <c r="F234" i="3"/>
  <c r="Q234" i="3" s="1"/>
  <c r="F235" i="3"/>
  <c r="F236" i="3"/>
  <c r="Q236" i="3"/>
  <c r="F237" i="3"/>
  <c r="F238" i="3"/>
  <c r="F285" i="3"/>
  <c r="Q285" i="3"/>
  <c r="F286" i="3"/>
  <c r="Q257" i="3"/>
  <c r="Q317" i="3"/>
  <c r="Q237" i="3"/>
  <c r="F308" i="3"/>
  <c r="Q276" i="3"/>
  <c r="F321" i="3"/>
  <c r="Q128" i="3"/>
  <c r="F59" i="3"/>
  <c r="Q59" i="3"/>
  <c r="Q254" i="3"/>
  <c r="F142" i="3"/>
  <c r="Q142" i="3" s="1"/>
  <c r="F371" i="3"/>
  <c r="G367" i="3"/>
  <c r="G366" i="3" s="1"/>
  <c r="Q205" i="3"/>
  <c r="Q119" i="3"/>
  <c r="Q344" i="3"/>
  <c r="Q76" i="3"/>
  <c r="K228" i="3"/>
  <c r="Q170" i="3"/>
  <c r="F209" i="3"/>
  <c r="Q165" i="3"/>
  <c r="Q164" i="3"/>
  <c r="Q101" i="3"/>
  <c r="Q94" i="3"/>
  <c r="Q282" i="3"/>
  <c r="Q169" i="3"/>
  <c r="Q64" i="3"/>
  <c r="Q181" i="3"/>
  <c r="Q180" i="3"/>
  <c r="Q204" i="3"/>
  <c r="K354" i="3"/>
  <c r="K355" i="3"/>
  <c r="O146" i="3"/>
  <c r="O145" i="3" s="1"/>
  <c r="Q238" i="3"/>
  <c r="Q217" i="3"/>
  <c r="Q178" i="3"/>
  <c r="Q122" i="3"/>
  <c r="Q54" i="3"/>
  <c r="Q60" i="3"/>
  <c r="Q75" i="3"/>
  <c r="Q12" i="3"/>
  <c r="Q360" i="3"/>
  <c r="Q24" i="3"/>
  <c r="Q137" i="3"/>
  <c r="Q171" i="3"/>
  <c r="K241" i="3"/>
  <c r="Q265" i="3"/>
  <c r="K125" i="3"/>
  <c r="Q167" i="3"/>
  <c r="Q166" i="3" s="1"/>
  <c r="F149" i="3"/>
  <c r="K64" i="3"/>
  <c r="Q337" i="3"/>
  <c r="Q336" i="3" s="1"/>
  <c r="Q203" i="3"/>
  <c r="Q212" i="3"/>
  <c r="Q249" i="3"/>
  <c r="Q272" i="3"/>
  <c r="Q345" i="3"/>
  <c r="Q206" i="3"/>
  <c r="P10" i="3"/>
  <c r="P9" i="3" s="1"/>
  <c r="L9" i="3"/>
  <c r="K10" i="3"/>
  <c r="K9" i="3"/>
  <c r="P146" i="3"/>
  <c r="P145" i="3"/>
  <c r="N146" i="3"/>
  <c r="N145" i="3"/>
  <c r="K155" i="3"/>
  <c r="K186" i="3"/>
  <c r="K189" i="3"/>
  <c r="Q333" i="3"/>
  <c r="Q172" i="3"/>
  <c r="Q81" i="3"/>
  <c r="K192" i="3"/>
  <c r="Q173" i="3"/>
  <c r="Q213" i="3"/>
  <c r="Q346" i="3"/>
  <c r="F313" i="3"/>
  <c r="F312" i="3" s="1"/>
  <c r="P288" i="3"/>
  <c r="P287" i="3" s="1"/>
  <c r="N288" i="3"/>
  <c r="N287" i="3" s="1"/>
  <c r="M288" i="3"/>
  <c r="M287" i="3" s="1"/>
  <c r="O335" i="3"/>
  <c r="O334" i="3" s="1"/>
  <c r="L146" i="3"/>
  <c r="L145" i="3" s="1"/>
  <c r="K30" i="3"/>
  <c r="K29" i="3" s="1"/>
  <c r="O175" i="3"/>
  <c r="O174" i="3" s="1"/>
  <c r="J240" i="3"/>
  <c r="J239" i="3"/>
  <c r="H146" i="3"/>
  <c r="H145" i="3"/>
  <c r="G335" i="3"/>
  <c r="N38" i="3"/>
  <c r="N37" i="3" s="1"/>
  <c r="N83" i="3"/>
  <c r="N82" i="3" s="1"/>
  <c r="I240" i="3"/>
  <c r="I239" i="3" s="1"/>
  <c r="G175" i="3"/>
  <c r="G174" i="3" s="1"/>
  <c r="P175" i="3"/>
  <c r="P174" i="3" s="1"/>
  <c r="N175" i="3"/>
  <c r="N174" i="3" s="1"/>
  <c r="H335" i="3"/>
  <c r="H334" i="3"/>
  <c r="H240" i="3"/>
  <c r="H239" i="3"/>
  <c r="I38" i="3"/>
  <c r="I37" i="3"/>
  <c r="Q269" i="3"/>
  <c r="Q202" i="3"/>
  <c r="K358" i="3"/>
  <c r="K357" i="3"/>
  <c r="L357" i="3"/>
  <c r="L350" i="3"/>
  <c r="K351" i="3"/>
  <c r="K350" i="3"/>
  <c r="G350" i="3"/>
  <c r="F351" i="3"/>
  <c r="Q351" i="3" s="1"/>
  <c r="Q350" i="3" s="1"/>
  <c r="F263" i="3"/>
  <c r="Q353" i="3"/>
  <c r="Q352" i="3"/>
  <c r="F155" i="3"/>
  <c r="F166" i="3"/>
  <c r="F67" i="3"/>
  <c r="Q14" i="3"/>
  <c r="Q13" i="3"/>
  <c r="Q198" i="3"/>
  <c r="Q197" i="3"/>
  <c r="F283" i="3"/>
  <c r="P240" i="3"/>
  <c r="P239" i="3"/>
  <c r="M83" i="3"/>
  <c r="M82" i="3"/>
  <c r="K208" i="3"/>
  <c r="K207" i="3"/>
  <c r="L215" i="3"/>
  <c r="J232" i="3"/>
  <c r="F233" i="3"/>
  <c r="F232" i="3"/>
  <c r="H175" i="3"/>
  <c r="H174" i="3"/>
  <c r="F315" i="3"/>
  <c r="G240" i="3"/>
  <c r="F240" i="3" s="1"/>
  <c r="O240" i="3"/>
  <c r="O239" i="3"/>
  <c r="J38" i="3"/>
  <c r="J37" i="3"/>
  <c r="Q256" i="3"/>
  <c r="Q255" i="3" s="1"/>
  <c r="F336" i="3"/>
  <c r="Q162" i="3"/>
  <c r="F208" i="3"/>
  <c r="M240" i="3"/>
  <c r="M239" i="3"/>
  <c r="M175" i="3"/>
  <c r="M174" i="3"/>
  <c r="K362" i="3"/>
  <c r="K361" i="3"/>
  <c r="L361" i="3"/>
  <c r="K232" i="3"/>
  <c r="Q233" i="3"/>
  <c r="Q232" i="3"/>
  <c r="J146" i="3"/>
  <c r="J145" i="3"/>
  <c r="G215" i="3"/>
  <c r="F186" i="3"/>
  <c r="M335" i="3"/>
  <c r="M334" i="3"/>
  <c r="M146" i="3"/>
  <c r="M145" i="3"/>
  <c r="K325" i="3"/>
  <c r="K313" i="3"/>
  <c r="K34" i="3"/>
  <c r="K146" i="3"/>
  <c r="K145" i="3" s="1"/>
  <c r="L83" i="3"/>
  <c r="J10" i="3"/>
  <c r="J9" i="3" s="1"/>
  <c r="J175" i="3"/>
  <c r="J174" i="3" s="1"/>
  <c r="I10" i="3"/>
  <c r="I9" i="3"/>
  <c r="G146" i="3"/>
  <c r="G9" i="3"/>
  <c r="G334" i="3"/>
  <c r="Q371" i="3"/>
  <c r="K324" i="3"/>
  <c r="Q208" i="3"/>
  <c r="Q207" i="3"/>
  <c r="F207" i="3"/>
  <c r="G239" i="3"/>
  <c r="Q358" i="3"/>
  <c r="Q357" i="3" s="1"/>
  <c r="F350" i="3"/>
  <c r="G145" i="3"/>
  <c r="F146" i="3"/>
  <c r="K83" i="3"/>
  <c r="K82" i="3" s="1"/>
  <c r="L82" i="3"/>
  <c r="K312" i="3"/>
  <c r="Q362" i="3"/>
  <c r="Q361" i="3"/>
  <c r="F145" i="3"/>
  <c r="Q146" i="3"/>
  <c r="Q145" i="3" s="1"/>
  <c r="M381" i="3" l="1"/>
  <c r="Q311" i="3"/>
  <c r="Q308" i="3"/>
  <c r="Q286" i="3"/>
  <c r="Q281" i="3"/>
  <c r="Q211" i="3"/>
  <c r="Q185" i="3"/>
  <c r="Q182" i="3"/>
  <c r="Q115" i="3"/>
  <c r="Q112" i="3"/>
  <c r="Q106" i="3"/>
  <c r="Q103" i="3"/>
  <c r="Q98" i="3"/>
  <c r="Q92" i="3"/>
  <c r="Q61" i="3"/>
  <c r="Q33" i="3"/>
  <c r="Q25" i="3"/>
  <c r="Q168" i="3"/>
  <c r="F228" i="3"/>
  <c r="Q263" i="3"/>
  <c r="Q155" i="3"/>
  <c r="Q163" i="3"/>
  <c r="Q161" i="3" s="1"/>
  <c r="Q152" i="3"/>
  <c r="Q188" i="3"/>
  <c r="Q186" i="3" s="1"/>
  <c r="Q189" i="3"/>
  <c r="Q327" i="3"/>
  <c r="Q49" i="3"/>
  <c r="Q132" i="3"/>
  <c r="Q41" i="3"/>
  <c r="Q193" i="3"/>
  <c r="Q192" i="3" s="1"/>
  <c r="Q144" i="3"/>
  <c r="N240" i="3"/>
  <c r="N239" i="3" s="1"/>
  <c r="L335" i="3"/>
  <c r="L334" i="3" s="1"/>
  <c r="L240" i="3"/>
  <c r="J335" i="3"/>
  <c r="Q20" i="3"/>
  <c r="J83" i="3"/>
  <c r="J82" i="3" s="1"/>
  <c r="I288" i="3"/>
  <c r="I287" i="3" s="1"/>
  <c r="I83" i="3"/>
  <c r="I82" i="3" s="1"/>
  <c r="I146" i="3"/>
  <c r="I145" i="3" s="1"/>
  <c r="I175" i="3"/>
  <c r="I174" i="3" s="1"/>
  <c r="G83" i="3"/>
  <c r="P38" i="3"/>
  <c r="P37" i="3" s="1"/>
  <c r="P381" i="3" s="1"/>
  <c r="O38" i="3"/>
  <c r="O37" i="3" s="1"/>
  <c r="K79" i="3"/>
  <c r="F73" i="3"/>
  <c r="Q73" i="3" s="1"/>
  <c r="J288" i="3"/>
  <c r="J287" i="3" s="1"/>
  <c r="G288" i="3"/>
  <c r="K289" i="3"/>
  <c r="F239" i="3"/>
  <c r="I381" i="3"/>
  <c r="G287" i="3"/>
  <c r="F288" i="3"/>
  <c r="N381" i="3"/>
  <c r="K288" i="3"/>
  <c r="K287" i="3" s="1"/>
  <c r="L287" i="3"/>
  <c r="K175" i="3"/>
  <c r="K174" i="3" s="1"/>
  <c r="L174" i="3"/>
  <c r="Q118" i="3"/>
  <c r="K149" i="3"/>
  <c r="Q199" i="3"/>
  <c r="Q39" i="3"/>
  <c r="Q84" i="3"/>
  <c r="Q79" i="3"/>
  <c r="Q368" i="3"/>
  <c r="Q367" i="3" s="1"/>
  <c r="Q366" i="3" s="1"/>
  <c r="K367" i="3"/>
  <c r="K366" i="3" s="1"/>
  <c r="G38" i="3"/>
  <c r="Q313" i="3"/>
  <c r="Q312" i="3" s="1"/>
  <c r="F175" i="3"/>
  <c r="F10" i="3"/>
  <c r="F367" i="3"/>
  <c r="F366" i="3" s="1"/>
  <c r="F269" i="3"/>
  <c r="F216" i="3"/>
  <c r="Q129" i="3"/>
  <c r="Q125" i="3" s="1"/>
  <c r="K216" i="3"/>
  <c r="K215" i="3" s="1"/>
  <c r="K335" i="3"/>
  <c r="F189" i="3"/>
  <c r="Q150" i="3"/>
  <c r="Q149" i="3" s="1"/>
  <c r="F244" i="3"/>
  <c r="Q235" i="3"/>
  <c r="Q231" i="3"/>
  <c r="Q224" i="3"/>
  <c r="Q222" i="3"/>
  <c r="Q220" i="3"/>
  <c r="Q218" i="3"/>
  <c r="Q89" i="3"/>
  <c r="Q86" i="3"/>
  <c r="Q247" i="3"/>
  <c r="Q279" i="3"/>
  <c r="Q318" i="3"/>
  <c r="Q320" i="3"/>
  <c r="Q22" i="3"/>
  <c r="Q148" i="3"/>
  <c r="Q228" i="3"/>
  <c r="F241" i="3"/>
  <c r="Q241" i="3"/>
  <c r="Q363" i="3"/>
  <c r="F161" i="3"/>
  <c r="F64" i="3"/>
  <c r="K153" i="3"/>
  <c r="Q154" i="3"/>
  <c r="Q153" i="3" s="1"/>
  <c r="F289" i="3"/>
  <c r="Q289" i="3" s="1"/>
  <c r="F35" i="3"/>
  <c r="O315" i="3"/>
  <c r="O381" i="3" s="1"/>
  <c r="K321" i="3"/>
  <c r="Q321" i="3" s="1"/>
  <c r="J325" i="3"/>
  <c r="F330" i="3"/>
  <c r="Q330" i="3" s="1"/>
  <c r="G354" i="3"/>
  <c r="F354" i="3" s="1"/>
  <c r="Q354" i="3" s="1"/>
  <c r="F355" i="3"/>
  <c r="Q355" i="3" s="1"/>
  <c r="G29" i="3"/>
  <c r="F30" i="3"/>
  <c r="K315" i="3"/>
  <c r="Q315" i="3" s="1"/>
  <c r="K284" i="3"/>
  <c r="L283" i="3"/>
  <c r="H288" i="3"/>
  <c r="H287" i="3" s="1"/>
  <c r="Q347" i="3"/>
  <c r="H38" i="3"/>
  <c r="H37" i="3" s="1"/>
  <c r="H381" i="3" s="1"/>
  <c r="L38" i="3"/>
  <c r="G82" i="3" l="1"/>
  <c r="F83" i="3"/>
  <c r="J334" i="3"/>
  <c r="F335" i="3"/>
  <c r="F334" i="3" s="1"/>
  <c r="L239" i="3"/>
  <c r="K240" i="3"/>
  <c r="K283" i="3"/>
  <c r="Q284" i="3"/>
  <c r="Q283" i="3" s="1"/>
  <c r="F29" i="3"/>
  <c r="Q30" i="3"/>
  <c r="Q29" i="3" s="1"/>
  <c r="F34" i="3"/>
  <c r="Q35" i="3"/>
  <c r="Q34" i="3" s="1"/>
  <c r="K334" i="3"/>
  <c r="Q335" i="3"/>
  <c r="Q334" i="3" s="1"/>
  <c r="F9" i="3"/>
  <c r="Q10" i="3"/>
  <c r="Q9" i="3" s="1"/>
  <c r="G37" i="3"/>
  <c r="G381" i="3" s="1"/>
  <c r="F38" i="3"/>
  <c r="L37" i="3"/>
  <c r="K38" i="3"/>
  <c r="K37" i="3" s="1"/>
  <c r="L381" i="3"/>
  <c r="J324" i="3"/>
  <c r="J381" i="3" s="1"/>
  <c r="F325" i="3"/>
  <c r="Q216" i="3"/>
  <c r="Q215" i="3" s="1"/>
  <c r="F215" i="3"/>
  <c r="Q175" i="3"/>
  <c r="Q174" i="3" s="1"/>
  <c r="F174" i="3"/>
  <c r="Q288" i="3"/>
  <c r="Q287" i="3" s="1"/>
  <c r="F287" i="3"/>
  <c r="K239" i="3" l="1"/>
  <c r="K381" i="3" s="1"/>
  <c r="Q240" i="3"/>
  <c r="Q239" i="3" s="1"/>
  <c r="Q83" i="3"/>
  <c r="Q82" i="3" s="1"/>
  <c r="F82" i="3"/>
  <c r="F324" i="3"/>
  <c r="Q325" i="3"/>
  <c r="Q324" i="3" s="1"/>
  <c r="Q38" i="3"/>
  <c r="Q37" i="3" s="1"/>
  <c r="Q381" i="3" s="1"/>
  <c r="F37" i="3"/>
  <c r="F381" i="3" s="1"/>
</calcChain>
</file>

<file path=xl/sharedStrings.xml><?xml version="1.0" encoding="utf-8"?>
<sst xmlns="http://schemas.openxmlformats.org/spreadsheetml/2006/main" count="1167" uniqueCount="766">
  <si>
    <t>Додаток 3
до рішення обласної ради</t>
  </si>
  <si>
    <t>Розподіл видатків обласного бюджету на 2017 рік</t>
  </si>
  <si>
    <t>грн</t>
  </si>
  <si>
    <t>Код програмної класифікації видатків та кредитування місцевих бюджетів</t>
  </si>
  <si>
    <t>Код ТПКВК МБ</t>
  </si>
  <si>
    <t>Код відомчої/ тимчасової класифікації видатків та кредитування місцевого бюджету</t>
  </si>
  <si>
    <t>Код ФКВКБ</t>
  </si>
  <si>
    <t>Найменування головного розпорядника, відповідального виконавця, бюджетної програми або напряму видатків згідно з типовою відомчою/ТПКВКМБ</t>
  </si>
  <si>
    <t>Загальний фонд</t>
  </si>
  <si>
    <t>Спеціальний фонд</t>
  </si>
  <si>
    <t>Разом</t>
  </si>
  <si>
    <t>Усього</t>
  </si>
  <si>
    <t>видатки споживання</t>
  </si>
  <si>
    <t>з них</t>
  </si>
  <si>
    <t>видатки розвитку</t>
  </si>
  <si>
    <t>оплата праці</t>
  </si>
  <si>
    <t>комунальні послуги та енергоносії</t>
  </si>
  <si>
    <t>бюджет розвитку</t>
  </si>
  <si>
    <t>0100000</t>
  </si>
  <si>
    <t>01</t>
  </si>
  <si>
    <t>Обласна рада</t>
  </si>
  <si>
    <t>0110000</t>
  </si>
  <si>
    <t>0110170</t>
  </si>
  <si>
    <t>0170</t>
  </si>
  <si>
    <t>010116</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</si>
  <si>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</si>
  <si>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</si>
  <si>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0111210</t>
  </si>
  <si>
    <t>1210</t>
  </si>
  <si>
    <t>070806</t>
  </si>
  <si>
    <t>0990</t>
  </si>
  <si>
    <t>Утримання інших закладів освіти</t>
  </si>
  <si>
    <t>0117210</t>
  </si>
  <si>
    <t>7210</t>
  </si>
  <si>
    <t>Підтримка засобів масової інформації</t>
  </si>
  <si>
    <t>0117212</t>
  </si>
  <si>
    <t>7212</t>
  </si>
  <si>
    <t>0830</t>
  </si>
  <si>
    <t>Підтримка періодичних видань (газет та журналів)</t>
  </si>
  <si>
    <t>150101</t>
  </si>
  <si>
    <t>0490</t>
  </si>
  <si>
    <t>Капітальні вкладення</t>
  </si>
  <si>
    <t>180109</t>
  </si>
  <si>
    <t>Програма стабілізації та соціально-економічного розвитку територій</t>
  </si>
  <si>
    <t>0117470</t>
  </si>
  <si>
    <t>7470</t>
  </si>
  <si>
    <t>Внески до статутного капіталу суб’єктів господарювання</t>
  </si>
  <si>
    <t>0117500</t>
  </si>
  <si>
    <t>7500</t>
  </si>
  <si>
    <t>180410</t>
  </si>
  <si>
    <t>0411</t>
  </si>
  <si>
    <t>Інші заходи, пов'язані з економічною діяльністю</t>
  </si>
  <si>
    <t>0118600</t>
  </si>
  <si>
    <t>8600</t>
  </si>
  <si>
    <t>0133</t>
  </si>
  <si>
    <t>Інші видатки</t>
  </si>
  <si>
    <t>0118800</t>
  </si>
  <si>
    <t>8800</t>
  </si>
  <si>
    <t>0180</t>
  </si>
  <si>
    <t>Інші субвенції,</t>
  </si>
  <si>
    <t>у тому числі</t>
  </si>
  <si>
    <t>субвенції з обласного бюджету бюджетам міст, районів та об’єднаних територіальних громад на виконання доручень виборців депутатами обласної ради у 2017 році</t>
  </si>
  <si>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Швейцарсько-Український проект „Підтримка децентралізації в Україні” DESPRO</t>
  </si>
  <si>
    <t>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2017 року</t>
  </si>
  <si>
    <t>субвенція з обласного бюджету до місцевих бюджетів на фінансування переможців обласного конкурсу мініпроектів з енергоефективності та енергозбереження серед органів самоорганізації населення та ОСББ (на умовах співфінансування)</t>
  </si>
  <si>
    <t>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t>
  </si>
  <si>
    <t xml:space="preserve">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t>
  </si>
  <si>
    <t>субвенція з обласного бюджету до місцевих бюджетів на співфінансування органів місцевого самоврядування області – переможців конкурсів, учасників спільних проектів (програм), державних, міжнародних, громадських організацій (фондів), спрямованих на розвиток місцевого самоврядування, – ЄС/ПРООН „Місцевий розвиток, орієнтований на громаду, ІІ фаза”</t>
  </si>
  <si>
    <t>0300000</t>
  </si>
  <si>
    <t>03</t>
  </si>
  <si>
    <t>Апарат обласної державної адміністрації</t>
  </si>
  <si>
    <t>0310000</t>
  </si>
  <si>
    <t>0311150</t>
  </si>
  <si>
    <t>1150</t>
  </si>
  <si>
    <t>070702</t>
  </si>
  <si>
    <t>0950</t>
  </si>
  <si>
    <t>Підвищення кваліфікації, перепідготовка кадрів іншими закладами післядипломної освіти</t>
  </si>
  <si>
    <t>0313300</t>
  </si>
  <si>
    <t>3300</t>
  </si>
  <si>
    <t>091214</t>
  </si>
  <si>
    <t>1090</t>
  </si>
  <si>
    <t>Інші установи та заклади</t>
  </si>
  <si>
    <t>0318510</t>
  </si>
  <si>
    <t>8510</t>
  </si>
  <si>
    <t>Субвенція з державного бюджету місцевим бюджетам на проведення виборів депутатів місцевих рад та сільських, селищних, міських голів</t>
  </si>
  <si>
    <t>0900000</t>
  </si>
  <si>
    <t>09</t>
  </si>
  <si>
    <t>Управління  зовнішньоекономічної   діяльності  Дніпропетровської обласної державної адміністрації</t>
  </si>
  <si>
    <t>0910000</t>
  </si>
  <si>
    <t>0917500</t>
  </si>
  <si>
    <t>1000000</t>
  </si>
  <si>
    <t>Департамент освіти і науки Дніпропетровської обласної державної адміністрації</t>
  </si>
  <si>
    <t>1010000</t>
  </si>
  <si>
    <t>1011040</t>
  </si>
  <si>
    <t>1040</t>
  </si>
  <si>
    <t>070301</t>
  </si>
  <si>
    <t>0922</t>
  </si>
  <si>
    <t>Надання загальної середньої освіти загальноосвiтнiми школами-iнтернатами, загальноосвітніми санаторними школами-інтернатами,</t>
  </si>
  <si>
    <t>за рахунок субвенції з державного бюджету</t>
  </si>
  <si>
    <t>1011070</t>
  </si>
  <si>
    <t>1070</t>
  </si>
  <si>
    <t>070304</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</si>
  <si>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</si>
  <si>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t>
  </si>
  <si>
    <t>1080</t>
  </si>
  <si>
    <t>070307</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</si>
  <si>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</si>
  <si>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t>
  </si>
  <si>
    <t>070401</t>
  </si>
  <si>
    <t>0960</t>
  </si>
  <si>
    <t>Надання позашкільної освіти позашкільними закладами освіти, заходи із позашкільної роботи з дітьми</t>
  </si>
  <si>
    <t>1011100</t>
  </si>
  <si>
    <t>1100</t>
  </si>
  <si>
    <t>070501</t>
  </si>
  <si>
    <t>0930</t>
  </si>
  <si>
    <t>Підготовка робітничих кадрів професійно-технічними закладами та іншими закладами освіти,</t>
  </si>
  <si>
    <t>1011120</t>
  </si>
  <si>
    <t>1120</t>
  </si>
  <si>
    <t>070601</t>
  </si>
  <si>
    <t>0941</t>
  </si>
  <si>
    <t>Підготовка кадрів вищими навчальними закладами І і ІІ рівнів акредитації,</t>
  </si>
  <si>
    <t>1011130</t>
  </si>
  <si>
    <t>1130</t>
  </si>
  <si>
    <t>070602</t>
  </si>
  <si>
    <t>0942</t>
  </si>
  <si>
    <t>Підготовка кадрів вищими навчальними закладами ІІІ і ІV рівнів акредитації</t>
  </si>
  <si>
    <t>1011140</t>
  </si>
  <si>
    <t>1140</t>
  </si>
  <si>
    <t>070701</t>
  </si>
  <si>
    <t>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t>
  </si>
  <si>
    <t>1011160</t>
  </si>
  <si>
    <t>1160</t>
  </si>
  <si>
    <t>070801</t>
  </si>
  <si>
    <t>0970</t>
  </si>
  <si>
    <t>Придбання, доставка та зберігання підручників і посібників</t>
  </si>
  <si>
    <t>1011170</t>
  </si>
  <si>
    <t>1170</t>
  </si>
  <si>
    <t>070802</t>
  </si>
  <si>
    <t>Методичне забезпечення діяльності навчальних закладів та інші заходи в галузі освіти</t>
  </si>
  <si>
    <t>1011180</t>
  </si>
  <si>
    <t>1180</t>
  </si>
  <si>
    <t>070803</t>
  </si>
  <si>
    <t>Здійснення технічного нагляду за будівництвом і капітальним ремонтом та іншими окремими господарськими функціями</t>
  </si>
  <si>
    <t>1011190</t>
  </si>
  <si>
    <t>1190</t>
  </si>
  <si>
    <t>070804</t>
  </si>
  <si>
    <t>Централізоване ведення бухгалтерського обліку</t>
  </si>
  <si>
    <t>1011210</t>
  </si>
  <si>
    <t>1011220</t>
  </si>
  <si>
    <t>1220</t>
  </si>
  <si>
    <t>070807</t>
  </si>
  <si>
    <t>Інші освітні програми</t>
  </si>
  <si>
    <t>1013160</t>
  </si>
  <si>
    <t>3160</t>
  </si>
  <si>
    <t>091108</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</si>
  <si>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</si>
  <si>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</si>
  <si>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5010</t>
  </si>
  <si>
    <t>Проведення спортивної роботи в регіоні</t>
  </si>
  <si>
    <t>1015011</t>
  </si>
  <si>
    <t>5011</t>
  </si>
  <si>
    <t>0810</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</si>
  <si>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</si>
  <si>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</si>
  <si>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</si>
  <si>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</si>
  <si>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1015030</t>
  </si>
  <si>
    <t>5030</t>
  </si>
  <si>
    <t>Розвиток дитячо-юнацького та резервного спорту</t>
  </si>
  <si>
    <t>1015031</t>
  </si>
  <si>
    <t>5031</t>
  </si>
  <si>
    <t>Утримання та навчально-тренувальна робота комунальних дитячо-юнацьких спортивних шкіл</t>
  </si>
  <si>
    <t>Реалізація заходів щодо інвестиційного розвитку території</t>
  </si>
  <si>
    <t>1018370</t>
  </si>
  <si>
    <t>8370</t>
  </si>
  <si>
    <t>250344</t>
  </si>
  <si>
    <t>Субвенція з місцевого бюджету державному бюджету на виконання програм соціально-економічного та культурного розвитку регіонів</t>
  </si>
  <si>
    <t>1018800</t>
  </si>
  <si>
    <t>у тому числі:</t>
  </si>
  <si>
    <t>субвенція з обласного бюджету бюджетам міст та районів на капітальні видатки та облаштування об’єктів соціально-культурної сфери</t>
  </si>
  <si>
    <t>субвенція з обласного бюджету до місцевих бюджетів на поповнення бібліотечних фондів шкільних бібліотек</t>
  </si>
  <si>
    <t>1018610</t>
  </si>
  <si>
    <t>8610</t>
  </si>
  <si>
    <t>250352</t>
  </si>
  <si>
    <t>Субвенція за рахунок залишку коштів освітньої субвенції з державного бюджету місцевим бюджетам, що утворився на початок бюджетного періоду</t>
  </si>
  <si>
    <t>1018630</t>
  </si>
  <si>
    <t>8630</t>
  </si>
  <si>
    <t>Субвенція з державного бюджету місцевим бюджетам на надання державної підтримки особам з особливими освітніми потребами</t>
  </si>
  <si>
    <t>1018808</t>
  </si>
  <si>
    <t>8808</t>
  </si>
  <si>
    <t>субвенція з обласного бюджету до місцевих бюджетів на підтримку об'єднаних територіальних громад (впровадження енергозберігаючих технологій)</t>
  </si>
  <si>
    <t>1400000</t>
  </si>
  <si>
    <t>Департамент охорони здоров’я Дніпропетровської обласної державної адміністрації</t>
  </si>
  <si>
    <t>1410000</t>
  </si>
  <si>
    <t>1411120</t>
  </si>
  <si>
    <t>Підготовка кадрів вищими навчальними закладами І і ІІ рівнів акредитації</t>
  </si>
  <si>
    <t>1411150</t>
  </si>
  <si>
    <t>1412010</t>
  </si>
  <si>
    <t>2010</t>
  </si>
  <si>
    <t>080101</t>
  </si>
  <si>
    <t>0731</t>
  </si>
  <si>
    <t>Багатопрофільна стаціонарна медична допомога населенню,</t>
  </si>
  <si>
    <t>1412030</t>
  </si>
  <si>
    <t>2030</t>
  </si>
  <si>
    <t>080201</t>
  </si>
  <si>
    <t>0732</t>
  </si>
  <si>
    <t>Спеціалізована стаціонарна медична допомога населенню,</t>
  </si>
  <si>
    <t>1412050</t>
  </si>
  <si>
    <t>2050</t>
  </si>
  <si>
    <t>080203</t>
  </si>
  <si>
    <t>0733</t>
  </si>
  <si>
    <t>Лікарсько-акушерська допомога  вагітним, породіллям та новонародженим,</t>
  </si>
  <si>
    <t>1412060</t>
  </si>
  <si>
    <t>2060</t>
  </si>
  <si>
    <t>080204</t>
  </si>
  <si>
    <t>0734</t>
  </si>
  <si>
    <t>Санаторне лікування хворих на туберкульоз,</t>
  </si>
  <si>
    <t>1412070</t>
  </si>
  <si>
    <t>2070</t>
  </si>
  <si>
    <t>080205</t>
  </si>
  <si>
    <t>Санаторне лікування дітей та підлітків із соматичними захворюваннями (крім туберкульозу),</t>
  </si>
  <si>
    <t>1412090</t>
  </si>
  <si>
    <t>2090</t>
  </si>
  <si>
    <t>080207</t>
  </si>
  <si>
    <t>0761</t>
  </si>
  <si>
    <t>Медико-соціальний захист дітей-сиріт і дітей, позбавлених батьківського піклування,</t>
  </si>
  <si>
    <t>1412100</t>
  </si>
  <si>
    <t>2100</t>
  </si>
  <si>
    <t>080208</t>
  </si>
  <si>
    <t>0762</t>
  </si>
  <si>
    <t>Створення банків крові та її компонентів,</t>
  </si>
  <si>
    <t>1412110</t>
  </si>
  <si>
    <t>2110</t>
  </si>
  <si>
    <t>080209</t>
  </si>
  <si>
    <t>0724</t>
  </si>
  <si>
    <t>Надання екстреної та швидкої медичної допомоги населенню,</t>
  </si>
  <si>
    <t>1412130</t>
  </si>
  <si>
    <t>2130</t>
  </si>
  <si>
    <t>080400</t>
  </si>
  <si>
    <t>0722</t>
  </si>
  <si>
    <t>Спеціалізована амбулаторно-поліклінічна допомога населенню,</t>
  </si>
  <si>
    <t>1412140</t>
  </si>
  <si>
    <t>2140</t>
  </si>
  <si>
    <t>080500</t>
  </si>
  <si>
    <t>Надання стоматологічної допомоги населенню,</t>
  </si>
  <si>
    <t>1412170</t>
  </si>
  <si>
    <t>2170</t>
  </si>
  <si>
    <t>080704</t>
  </si>
  <si>
    <t>0740</t>
  </si>
  <si>
    <t>Інформаційно-методичне та просвітницьке забезпечення в галузі охорони здоров’я,</t>
  </si>
  <si>
    <t>1412190</t>
  </si>
  <si>
    <t>2190</t>
  </si>
  <si>
    <t>081001</t>
  </si>
  <si>
    <t>0763</t>
  </si>
  <si>
    <t>Проведення належної медико-соціальної експертизи (МСЕК),</t>
  </si>
  <si>
    <t>1412200</t>
  </si>
  <si>
    <t>2200</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</si>
  <si>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</si>
  <si>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</si>
  <si>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1412210</t>
  </si>
  <si>
    <t>2210</t>
  </si>
  <si>
    <t>Програми і централізовані заходи у галузі охорони здоров’я</t>
  </si>
  <si>
    <t>1412213</t>
  </si>
  <si>
    <t>2213</t>
  </si>
  <si>
    <t>081008</t>
  </si>
  <si>
    <t xml:space="preserve">Програма і централізовані заходи профілактики ВІЛ-інфекції/СНІДу, </t>
  </si>
  <si>
    <t>1412214</t>
  </si>
  <si>
    <t>2214</t>
  </si>
  <si>
    <t>081009</t>
  </si>
  <si>
    <t>Забезпечення централізованих заходів з лікування хворих на цукровий та нецукровий діабет,</t>
  </si>
  <si>
    <t>1412215</t>
  </si>
  <si>
    <t>2215</t>
  </si>
  <si>
    <t>081010</t>
  </si>
  <si>
    <t>Централізовані заходи з лікування онкологічних хворих</t>
  </si>
  <si>
    <t>1412220</t>
  </si>
  <si>
    <t>2220</t>
  </si>
  <si>
    <t>081002</t>
  </si>
  <si>
    <t>Інші заходи в галузі охорони здоров’я,</t>
  </si>
  <si>
    <t>1414060</t>
  </si>
  <si>
    <t>4060</t>
  </si>
  <si>
    <t>0824</t>
  </si>
  <si>
    <t>Бiблiотеки</t>
  </si>
  <si>
    <t>1416310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</si>
  <si>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</si>
  <si>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 xml:space="preserve">Субвенція з державного бюджету місцевим бюджетам на відшкодування вартості лікарських засобів для лікування окремих захворювань  </t>
  </si>
  <si>
    <t>1418800</t>
  </si>
  <si>
    <t>субвенція з обласного бюджету до місцевих бюджетів на підвищення кваліфікації (рівня освіти) окремих працівників закладів охорони здоров'я та органів управління відповідної галузі</t>
  </si>
  <si>
    <t>1500000</t>
  </si>
  <si>
    <t>Департамент соціального захисту населення Дніпропетровської обласної державної адміністрації</t>
  </si>
  <si>
    <t>1510000</t>
  </si>
  <si>
    <t>1513050</t>
  </si>
  <si>
    <t>3050</t>
  </si>
  <si>
    <t>090212</t>
  </si>
  <si>
    <t>Пільгове медичне обслуговування осіб, які постраждали внаслідок Чорнобильської катастрофи</t>
  </si>
  <si>
    <t>1513090</t>
  </si>
  <si>
    <t>3090</t>
  </si>
  <si>
    <t>090417</t>
  </si>
  <si>
    <t>1030</t>
  </si>
  <si>
    <t>Видатки на поховання учасників бойових дій та інвалідів війни</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</si>
  <si>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</si>
  <si>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</si>
  <si>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</si>
  <si>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1513101</t>
  </si>
  <si>
    <t>3101</t>
  </si>
  <si>
    <t>090601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</si>
  <si>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</si>
  <si>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</si>
  <si>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1513102</t>
  </si>
  <si>
    <t>3102</t>
  </si>
  <si>
    <t>090901</t>
  </si>
  <si>
    <t>1020</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</si>
  <si>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</si>
  <si>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1513105</t>
  </si>
  <si>
    <t>3105</t>
  </si>
  <si>
    <t>091206</t>
  </si>
  <si>
    <t>Надання реабілітаційних послуг інвалідам та дітям-інвалідам</t>
  </si>
  <si>
    <t>1513110</t>
  </si>
  <si>
    <t>3110</t>
  </si>
  <si>
    <t>Заклади і заходи з питань дітей та їх соціального захисту</t>
  </si>
  <si>
    <t>1513111</t>
  </si>
  <si>
    <t>3111</t>
  </si>
  <si>
    <t>090700</t>
  </si>
  <si>
    <t>Утримання закладів, що надають соціальні послуги дітям, які опинились у складних життєвих обставинах</t>
  </si>
  <si>
    <t>1513130</t>
  </si>
  <si>
    <t>3130</t>
  </si>
  <si>
    <t>Здійснення соціальної роботи з вразливими категоріями населення</t>
  </si>
  <si>
    <t>1513131</t>
  </si>
  <si>
    <t>3131</t>
  </si>
  <si>
    <t>091101</t>
  </si>
  <si>
    <t>Центри соціальних служб для сім'ї, дітей та молоді</t>
  </si>
  <si>
    <t>1513132</t>
  </si>
  <si>
    <t>3132</t>
  </si>
  <si>
    <t>091102</t>
  </si>
  <si>
    <t>Програми і заходи центрів соціальних служб для сім’ї, дітей та молоді</t>
  </si>
  <si>
    <t>1513133</t>
  </si>
  <si>
    <t>3133</t>
  </si>
  <si>
    <t>091104</t>
  </si>
  <si>
    <t>Заходи державної політики із забезпечення рівних прав та можливостей жінок та чоловіків</t>
  </si>
  <si>
    <t>1513134</t>
  </si>
  <si>
    <t>3134</t>
  </si>
  <si>
    <t>091107</t>
  </si>
  <si>
    <t>Заходи державної політики з питань сім'ї</t>
  </si>
  <si>
    <t>1513160</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</si>
  <si>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</si>
  <si>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</si>
  <si>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</si>
  <si>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1513182</t>
  </si>
  <si>
    <t>3182</t>
  </si>
  <si>
    <t>091303</t>
  </si>
  <si>
    <t>Компенсаційні виплати інвалідам на бензин, ремонт, технічне обслуговування автомобілів, мотоколясок і на транспортне обслуговування</t>
  </si>
  <si>
    <t>1513183</t>
  </si>
  <si>
    <t>3183</t>
  </si>
  <si>
    <t>091304</t>
  </si>
  <si>
    <t>Встановлення телефонів інвалідам I і II груп</t>
  </si>
  <si>
    <t>1513200</t>
  </si>
  <si>
    <t>3200</t>
  </si>
  <si>
    <t>Соціальний захист ветеранів війни та праці</t>
  </si>
  <si>
    <t>1513202</t>
  </si>
  <si>
    <t>3202</t>
  </si>
  <si>
    <t>091209</t>
  </si>
  <si>
    <t>Надання фінансової підтримки громадським організаціям інвалідів і ветеранів, діяльність яких має соціальну спрямованість</t>
  </si>
  <si>
    <t>1513210</t>
  </si>
  <si>
    <t>3210</t>
  </si>
  <si>
    <t>Технічне та бухгалтерське обслуговування закладів та установ соціального захисту</t>
  </si>
  <si>
    <t>1513211</t>
  </si>
  <si>
    <t>3211</t>
  </si>
  <si>
    <t>091210</t>
  </si>
  <si>
    <t>Здійснення технічного нагляду за будівництвом та капітальним ремонтом приміщень</t>
  </si>
  <si>
    <t>1513220</t>
  </si>
  <si>
    <t>3220</t>
  </si>
  <si>
    <t>091212</t>
  </si>
  <si>
    <t>Забезпечення обробки інформації з нарахування та виплати допомог і компенсацій</t>
  </si>
  <si>
    <t>1513300</t>
  </si>
  <si>
    <t>1513400</t>
  </si>
  <si>
    <t>3400</t>
  </si>
  <si>
    <t>090412</t>
  </si>
  <si>
    <t>Інші видатки на соціальний захист населення</t>
  </si>
  <si>
    <t>1513500</t>
  </si>
  <si>
    <t>3500</t>
  </si>
  <si>
    <t>091106</t>
  </si>
  <si>
    <t>1516310</t>
  </si>
  <si>
    <t>6310</t>
  </si>
  <si>
    <t>1518580</t>
  </si>
  <si>
    <t>8580</t>
  </si>
  <si>
    <t>250384</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</si>
  <si>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</si>
  <si>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1900000</t>
  </si>
  <si>
    <t>Управління молоді і спорту Дніпропетровської обласної державної адміністрації</t>
  </si>
  <si>
    <t>1910000</t>
  </si>
  <si>
    <t>Позашкільні заклади освіти, заходи із позашкільної роботи з дітьми</t>
  </si>
  <si>
    <t>Утримання центрів соціальних служб для сім’ї, дітей та молоді</t>
  </si>
  <si>
    <t>1913140</t>
  </si>
  <si>
    <t>3140</t>
  </si>
  <si>
    <t>Реалізація державної політики у молодіжній сфері</t>
  </si>
  <si>
    <t>1913141</t>
  </si>
  <si>
    <t>3141</t>
  </si>
  <si>
    <t>091103</t>
  </si>
  <si>
    <t>Здійснення заходів та реалізація проектів на виконання Державної цільової соціальної програми „Молодь України”</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</si>
  <si>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</si>
  <si>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</si>
  <si>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</si>
  <si>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1915010</t>
  </si>
  <si>
    <t>1915011</t>
  </si>
  <si>
    <t>1915012</t>
  </si>
  <si>
    <t>1915020</t>
  </si>
  <si>
    <t>5020</t>
  </si>
  <si>
    <t>Здійснення фізкультурно-спортивної та реабілітаційної роботи серед інвалідів</t>
  </si>
  <si>
    <t>1915021</t>
  </si>
  <si>
    <t>5021</t>
  </si>
  <si>
    <t>Утримання центрів з інвалідного спорту і реабілітаційних шкіл</t>
  </si>
  <si>
    <t>1915022</t>
  </si>
  <si>
    <t>5022</t>
  </si>
  <si>
    <t>Проведення навчально-тренувальних зборів і змагань та заходів з інвалідного спорту</t>
  </si>
  <si>
    <t>1915030</t>
  </si>
  <si>
    <t>1915031</t>
  </si>
  <si>
    <t>1915033</t>
  </si>
  <si>
    <t>5033</t>
  </si>
  <si>
    <t>Забезпечення підготовки спортсменів вищих категорій школами вищої спортивної майстерності,</t>
  </si>
  <si>
    <t>1915040</t>
  </si>
  <si>
    <t>5040</t>
  </si>
  <si>
    <t>Підтримка і розвиток спортивної інфраструктури</t>
  </si>
  <si>
    <t>1915042</t>
  </si>
  <si>
    <t>5042</t>
  </si>
  <si>
    <t>130205</t>
  </si>
  <si>
    <t>Фінансова підтримка спортивних споруд, які належать громадським організаціям фізкультурно-спортивної спрямованості</t>
  </si>
  <si>
    <t>1915050</t>
  </si>
  <si>
    <t>5050</t>
  </si>
  <si>
    <t>Підтримка фізкультурно-спортивного руху</t>
  </si>
  <si>
    <t>1915051</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</si>
  <si>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</si>
  <si>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</si>
  <si>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1915053</t>
  </si>
  <si>
    <t>5053</t>
  </si>
  <si>
    <t>Фінансова підтримка на утримання місцевих осередків (рад) всеукраїнських організацій фізкультурно-спортивної спрямованості</t>
  </si>
  <si>
    <t>1915060</t>
  </si>
  <si>
    <t>5060</t>
  </si>
  <si>
    <t>Інші заходи з розвитку фізичної культури та спорту</t>
  </si>
  <si>
    <t>1915061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</si>
  <si>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</si>
  <si>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</si>
  <si>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1915062</t>
  </si>
  <si>
    <t>5062</t>
  </si>
  <si>
    <t>Підтримка спорту вищих досягнень та організацій, які здійснюють фізкультурно-спортивну діяльність в регіоні</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</si>
  <si>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</si>
  <si>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</si>
  <si>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Субвенція з державного бюджету місцевим бюджетам на здійснення заходів щодо соціально-економічного розвитку окремих територій</t>
  </si>
  <si>
    <t>2000000</t>
  </si>
  <si>
    <t>Служба у справах дітей Дніпропетровської обласної державної адміністрації</t>
  </si>
  <si>
    <t>2010000</t>
  </si>
  <si>
    <t>2013110</t>
  </si>
  <si>
    <t>2013112</t>
  </si>
  <si>
    <t>3112</t>
  </si>
  <si>
    <t>090802</t>
  </si>
  <si>
    <t>Заходи державної політики з питань дітей та їх соціального захисту</t>
  </si>
  <si>
    <t>2013500</t>
  </si>
  <si>
    <t>2016160</t>
  </si>
  <si>
    <t>6160</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</si>
  <si>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</si>
  <si>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</si>
  <si>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2400000</t>
  </si>
  <si>
    <t>Управління культури, національностей і релігій Дніпропетровської обласної державної адміністрації</t>
  </si>
  <si>
    <t>2410000</t>
  </si>
  <si>
    <t>2411120</t>
  </si>
  <si>
    <t>2411130</t>
  </si>
  <si>
    <t>2414020</t>
  </si>
  <si>
    <t>4020</t>
  </si>
  <si>
    <t>0821</t>
  </si>
  <si>
    <t>Театри</t>
  </si>
  <si>
    <t>2414030</t>
  </si>
  <si>
    <t>4030</t>
  </si>
  <si>
    <t>0822</t>
  </si>
  <si>
    <t>Фiлармонiї, музичнi колективи i ансамблі та iншi мистецькі  заклади та заходи</t>
  </si>
  <si>
    <t>2414060</t>
  </si>
  <si>
    <t>Бібліотеки</t>
  </si>
  <si>
    <t>2414070</t>
  </si>
  <si>
    <t>4070</t>
  </si>
  <si>
    <t>Музеї і виставки</t>
  </si>
  <si>
    <t>2414090</t>
  </si>
  <si>
    <t>4090</t>
  </si>
  <si>
    <t>0828</t>
  </si>
  <si>
    <t>Палаци i будинки культури, клуби та iншi заклади клубного типу</t>
  </si>
  <si>
    <t>2414200</t>
  </si>
  <si>
    <t>4200</t>
  </si>
  <si>
    <t>0829</t>
  </si>
  <si>
    <t>Iншi культурно-освiтнi заклади та заходи</t>
  </si>
  <si>
    <t>2416310</t>
  </si>
  <si>
    <t>2417210</t>
  </si>
  <si>
    <t>2417213</t>
  </si>
  <si>
    <t>7213</t>
  </si>
  <si>
    <t>Підтримка книговидання</t>
  </si>
  <si>
    <t>субвенція з обласного бюджету бюджетам районів на збереження пам’яток Великої Вітчизняної війни</t>
  </si>
  <si>
    <t>3000000</t>
  </si>
  <si>
    <t>Департамент інформаційної діяльності та комунікацій з громадськістю  Дніпропетровської обласної державної адміністрації</t>
  </si>
  <si>
    <t>3010000</t>
  </si>
  <si>
    <t>3011220</t>
  </si>
  <si>
    <t>Інші культурно-освітні заклади та заходи</t>
  </si>
  <si>
    <t>Телебачення і радіомовлення</t>
  </si>
  <si>
    <t>Періодичні видання (газети та журнали)</t>
  </si>
  <si>
    <t>Інші засоби масової інформації</t>
  </si>
  <si>
    <t>4000000</t>
  </si>
  <si>
    <t>40</t>
  </si>
  <si>
    <t>Департамент житлово-комунального господарства та будівництва Дніпропетровської обласної державної адміністрації</t>
  </si>
  <si>
    <t>4010000</t>
  </si>
  <si>
    <t>4016020</t>
  </si>
  <si>
    <t>6020</t>
  </si>
  <si>
    <t>Капітальний ремонт об’єктів житлового господарства</t>
  </si>
  <si>
    <t>4016021</t>
  </si>
  <si>
    <t>6021</t>
  </si>
  <si>
    <t>100102</t>
  </si>
  <si>
    <t>Капітальний ремонт житлового фонду</t>
  </si>
  <si>
    <t>4016022</t>
  </si>
  <si>
    <t>6022</t>
  </si>
  <si>
    <t>100106</t>
  </si>
  <si>
    <t>Капітальний ремонт житлового фонду об'єднань співвласників багатоквартирних будинків</t>
  </si>
  <si>
    <t>4016050</t>
  </si>
  <si>
    <t>6050</t>
  </si>
  <si>
    <t>Фінансова підтримка об’єктів комунального господарства</t>
  </si>
  <si>
    <t>4016051</t>
  </si>
  <si>
    <t>6051</t>
  </si>
  <si>
    <t>100201</t>
  </si>
  <si>
    <t>0620</t>
  </si>
  <si>
    <t>Забезпечення функціонування теплових мереж</t>
  </si>
  <si>
    <t>4016052</t>
  </si>
  <si>
    <t>6052</t>
  </si>
  <si>
    <t>Забезпечення функціонування водопровідно-каналізаційного господарства</t>
  </si>
  <si>
    <t>4016060</t>
  </si>
  <si>
    <t>6060</t>
  </si>
  <si>
    <t>Благоустрій міст, сіл, селищ,</t>
  </si>
  <si>
    <t>4016110</t>
  </si>
  <si>
    <t>6110</t>
  </si>
  <si>
    <t>100209</t>
  </si>
  <si>
    <t>Заходи, пов’язані з поліпшенням питної води</t>
  </si>
  <si>
    <t>4016120</t>
  </si>
  <si>
    <t>6120</t>
  </si>
  <si>
    <t>Забезпечення збору та вивезення сміття і відходів, надійної та безперебійної експлуатації каналізаційних систем</t>
  </si>
  <si>
    <t>4016310</t>
  </si>
  <si>
    <t>Реалізація заходів щодо інвестиційного розвитку території,</t>
  </si>
  <si>
    <t>4016320</t>
  </si>
  <si>
    <t>6320</t>
  </si>
  <si>
    <t>Надання допомоги у вирішенні житлових питань</t>
  </si>
  <si>
    <t>Будівництво та придбання житла для окремих категорій населення</t>
  </si>
  <si>
    <t>4016390</t>
  </si>
  <si>
    <t>6390</t>
  </si>
  <si>
    <t>150120</t>
  </si>
  <si>
    <t>0453</t>
  </si>
  <si>
    <t>Будівництво та розвиток мережі метрополітенів</t>
  </si>
  <si>
    <t>4016650</t>
  </si>
  <si>
    <t>6650</t>
  </si>
  <si>
    <t>0456</t>
  </si>
  <si>
    <t>Утримання та розвиток інфраструктури доріг,</t>
  </si>
  <si>
    <t>4016680</t>
  </si>
  <si>
    <t>6680</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</si>
  <si>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</si>
  <si>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180107</t>
  </si>
  <si>
    <t>0470</t>
  </si>
  <si>
    <t>Заходи з енергозбереження</t>
  </si>
  <si>
    <t>4017610</t>
  </si>
  <si>
    <t>7610</t>
  </si>
  <si>
    <t>Охорона та раціональне використання природних ресурсів</t>
  </si>
  <si>
    <t>0511</t>
  </si>
  <si>
    <t>Охорона і раціональне використання водних ресурсів</t>
  </si>
  <si>
    <t>Охорона і раціональне використання земель</t>
  </si>
  <si>
    <t>0540</t>
  </si>
  <si>
    <t>Інші природоохоронні заходи,</t>
  </si>
  <si>
    <t>4018100</t>
  </si>
  <si>
    <t>8100</t>
  </si>
  <si>
    <t>Надання та повернення пільгового довгострокового кредиту на будівництво (реконструкцію) та придбання житла</t>
  </si>
  <si>
    <t>4018108</t>
  </si>
  <si>
    <t>8108</t>
  </si>
  <si>
    <t>250913</t>
  </si>
  <si>
    <t>1060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</si>
  <si>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</si>
  <si>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4018109</t>
  </si>
  <si>
    <t>8109</t>
  </si>
  <si>
    <t>250914</t>
  </si>
  <si>
    <t>Витрати, пов'язані з наданням та обслуговуванням державних пільгових кредитів, наданих індивідуальним сільським забудовникам</t>
  </si>
  <si>
    <t>4018300</t>
  </si>
  <si>
    <t>8300</t>
  </si>
  <si>
    <t>250324</t>
  </si>
  <si>
    <t>Субвенція іншим бюджетам на виконання інвестиційних проектів</t>
  </si>
  <si>
    <t>4018420</t>
  </si>
  <si>
    <t>8420</t>
  </si>
  <si>
    <t>4018500</t>
  </si>
  <si>
    <t>8500</t>
  </si>
  <si>
    <t>250383</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</si>
  <si>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</si>
  <si>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4018440</t>
  </si>
  <si>
    <t>8440</t>
  </si>
  <si>
    <t>250366</t>
  </si>
  <si>
    <t>4018800</t>
  </si>
  <si>
    <t>субвенція з обласного бюджету до місцевих бюджетів на природоохоронні заходи</t>
  </si>
  <si>
    <t xml:space="preserve">субвенція з обласного бюджету до місцевих бюджетів на ремонт та утримання вулиць і доріг комунальної власності у населених пунктах </t>
  </si>
  <si>
    <t>субвенція з обласного бюджету до місцевих бюджетів на соціально-економічний розвиток</t>
  </si>
  <si>
    <t>4019110</t>
  </si>
  <si>
    <t>9110</t>
  </si>
  <si>
    <t>4019120</t>
  </si>
  <si>
    <t>9120</t>
  </si>
  <si>
    <t>0512</t>
  </si>
  <si>
    <t>Утилізація відходів</t>
  </si>
  <si>
    <t>4200000</t>
  </si>
  <si>
    <t>42</t>
  </si>
  <si>
    <t>Управління протокольних та масових заходів Дніпропетровської обласної державної адміністрації</t>
  </si>
  <si>
    <t>4210000</t>
  </si>
  <si>
    <t>4214030</t>
  </si>
  <si>
    <t>4214200</t>
  </si>
  <si>
    <t>4700000</t>
  </si>
  <si>
    <t>47</t>
  </si>
  <si>
    <t>Управління капітального будівництва Дніпропетровської обласної державної адміністрації</t>
  </si>
  <si>
    <t>4710000</t>
  </si>
  <si>
    <t>4716020</t>
  </si>
  <si>
    <r>
      <t>Капітальний ремонт об</t>
    </r>
    <r>
      <rPr>
        <b/>
        <sz val="12"/>
        <rFont val="Times New Roman"/>
        <family val="1"/>
        <charset val="204"/>
      </rPr>
      <t>ʼ</t>
    </r>
    <r>
      <rPr>
        <b/>
        <sz val="11"/>
        <rFont val="Times New Roman"/>
        <family val="1"/>
        <charset val="204"/>
      </rPr>
      <t>єктів житлового господарства</t>
    </r>
  </si>
  <si>
    <t>4716021</t>
  </si>
  <si>
    <t>4716310</t>
  </si>
  <si>
    <t>4716330</t>
  </si>
  <si>
    <t>6330</t>
  </si>
  <si>
    <t>150110</t>
  </si>
  <si>
    <t>0921</t>
  </si>
  <si>
    <t>Проведення невідкладних відновлювальних робіт, будівництво та реконструкція загальноосвітніх навчальних закладів,</t>
  </si>
  <si>
    <t>4716360</t>
  </si>
  <si>
    <t>6360</t>
  </si>
  <si>
    <t>Проведення невідкладних відновлювальних робіт, будівництво та реконструкція лікарень загального профілю,</t>
  </si>
  <si>
    <t>4716380</t>
  </si>
  <si>
    <t>6380</t>
  </si>
  <si>
    <t>150119</t>
  </si>
  <si>
    <t>Будівництво та реконструкція спеціалізованих лікарень та інших спеціалізованих закладів,</t>
  </si>
  <si>
    <t>4716420</t>
  </si>
  <si>
    <t>6420</t>
  </si>
  <si>
    <t>Збереження пам’яток історії та культури</t>
  </si>
  <si>
    <t>4716421</t>
  </si>
  <si>
    <t>6421</t>
  </si>
  <si>
    <t>150201</t>
  </si>
  <si>
    <t>Збереження, розвиток, реконструкція та реставрація  пам’яток історії та культури</t>
  </si>
  <si>
    <t>4717500</t>
  </si>
  <si>
    <t>4718800</t>
  </si>
  <si>
    <t>субвенція з обласного бюджету до місцевих бюджетів на створення навчально-виховних комплексів</t>
  </si>
  <si>
    <t>субвенція з обласного бюджету до місцевих бюджетів на капітальні видатки та облаштування об’єктів соціально-культурної сфери</t>
  </si>
  <si>
    <t>4800000</t>
  </si>
  <si>
    <t>48</t>
  </si>
  <si>
    <t>Управління містобудування та архітектури Дніпропетровської обласної державної адміністрації</t>
  </si>
  <si>
    <t>4810000</t>
  </si>
  <si>
    <t>4816430</t>
  </si>
  <si>
    <t>6430</t>
  </si>
  <si>
    <t>150202</t>
  </si>
  <si>
    <t>0443</t>
  </si>
  <si>
    <t>Розробка схем та проектних рішень масового застосування</t>
  </si>
  <si>
    <t>51</t>
  </si>
  <si>
    <t>Департамент промисловості Дніпропетровської обласної державної адміністрації</t>
  </si>
  <si>
    <t>Створення захисних лісових насаджень та полезахисних лісових смуг</t>
  </si>
  <si>
    <t>Субвенція з місцевого бюджету державному бюджету на виконання програм соціально-економічного та культурного розвитку регіонів (на природоохоронні заходи)</t>
  </si>
  <si>
    <t>240602</t>
  </si>
  <si>
    <t>240605</t>
  </si>
  <si>
    <t>0520</t>
  </si>
  <si>
    <t>Збереження природно-заповідного фонду</t>
  </si>
  <si>
    <t>Інші субвенції, всього</t>
  </si>
  <si>
    <t>субвенція з обласного бюджету бюджетам міст та районів на природоохоронні заходи</t>
  </si>
  <si>
    <t>5300000</t>
  </si>
  <si>
    <t>53</t>
  </si>
  <si>
    <t>Управління агропромислового розвитку Дніпропетровської обласної державної адміністрації</t>
  </si>
  <si>
    <t>5310000</t>
  </si>
  <si>
    <t>0421</t>
  </si>
  <si>
    <t>Проведення заходів із землеустрою</t>
  </si>
  <si>
    <t>5317330</t>
  </si>
  <si>
    <t>7330</t>
  </si>
  <si>
    <t>160903</t>
  </si>
  <si>
    <t>Програми в галузі сільського господарства, лісового господарства, рибальства та мисливства</t>
  </si>
  <si>
    <t>5317340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</si>
  <si>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</si>
  <si>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</si>
  <si>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5318370</t>
  </si>
  <si>
    <t xml:space="preserve">Інші субвенції, </t>
  </si>
  <si>
    <t>субвенція з обласного бюджету до місцевих бюджетів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</si>
  <si>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субвенція з обласного бюджету до місцевих бюджетів на поліпшення матеріально-технічної бази сільськогосподарських обслуговуючих та виробничих кооперативів</t>
  </si>
  <si>
    <t>6000000</t>
  </si>
  <si>
    <t>60</t>
  </si>
  <si>
    <t>Департамент екології та природних ресурсів Дніпропетровської обласної державної адміністрації</t>
  </si>
  <si>
    <t>6010000</t>
  </si>
  <si>
    <t>6017610</t>
  </si>
  <si>
    <t>6017630</t>
  </si>
  <si>
    <t>7630</t>
  </si>
  <si>
    <t>200600</t>
  </si>
  <si>
    <t>Інші природоохоронні заходи</t>
  </si>
  <si>
    <t>6019110</t>
  </si>
  <si>
    <t>6019120</t>
  </si>
  <si>
    <t>6019140</t>
  </si>
  <si>
    <t>9140</t>
  </si>
  <si>
    <t>240604</t>
  </si>
  <si>
    <t>Інша діяльність у сфері охорони навколишнього природного середовища</t>
  </si>
  <si>
    <t>6019150</t>
  </si>
  <si>
    <t>9150</t>
  </si>
  <si>
    <t>6018370</t>
  </si>
  <si>
    <t>Субвенція з обласного бюджету державному бюджету на виконання програм соціально-економічного та культурного розвитку регіонів,</t>
  </si>
  <si>
    <t>6018800</t>
  </si>
  <si>
    <t>6600000</t>
  </si>
  <si>
    <t>66</t>
  </si>
  <si>
    <t>Управління інформаційних технологій та електронного урядування Дніпропетровської обласної державної адміністрації</t>
  </si>
  <si>
    <t>6610000</t>
  </si>
  <si>
    <t>6616660</t>
  </si>
  <si>
    <t>6660</t>
  </si>
  <si>
    <t>Зв’язок, телекомунікації та інформатика</t>
  </si>
  <si>
    <t>6616662</t>
  </si>
  <si>
    <t>6662</t>
  </si>
  <si>
    <t>0460</t>
  </si>
  <si>
    <t>Національна програма інформатизації</t>
  </si>
  <si>
    <t>6700000</t>
  </si>
  <si>
    <t>67</t>
  </si>
  <si>
    <t>Управління взаємодії з правоохоронними органами та оборонної роботи облдержадміністрації</t>
  </si>
  <si>
    <t>6710000</t>
  </si>
  <si>
    <t>6718370</t>
  </si>
  <si>
    <t>6800000</t>
  </si>
  <si>
    <t>Управління цивільного захисту Дніпропетровської обласної державної адміністрації</t>
  </si>
  <si>
    <t>6810000</t>
  </si>
  <si>
    <t>6817810</t>
  </si>
  <si>
    <t>7810</t>
  </si>
  <si>
    <t>0320</t>
  </si>
  <si>
    <t>Видатки на запобігання та ліквідацію надзвичайних ситуацій та наслідків стихійного лиха</t>
  </si>
  <si>
    <t>6818370</t>
  </si>
  <si>
    <t>7300000</t>
  </si>
  <si>
    <t>73</t>
  </si>
  <si>
    <t>Департамент економічного розвитку Дніпропетровської обласної державної адміністрації</t>
  </si>
  <si>
    <t>7310000</t>
  </si>
  <si>
    <t>7317420</t>
  </si>
  <si>
    <t>7420</t>
  </si>
  <si>
    <t>7317450</t>
  </si>
  <si>
    <t>7450</t>
  </si>
  <si>
    <t>Сприяння розвитку малого та середнього підприємництва</t>
  </si>
  <si>
    <t>7317500</t>
  </si>
  <si>
    <t>Інші заходи, пов’язані з економічною діяльністю</t>
  </si>
  <si>
    <t>7600000</t>
  </si>
  <si>
    <t>Департамент фінансів Дніпропетровської обласної державної адміністрації</t>
  </si>
  <si>
    <t>7610000</t>
  </si>
  <si>
    <t>7618010</t>
  </si>
  <si>
    <t>8010</t>
  </si>
  <si>
    <t>Резервний фонд</t>
  </si>
  <si>
    <t>7618120</t>
  </si>
  <si>
    <t>8120</t>
  </si>
  <si>
    <t>250301</t>
  </si>
  <si>
    <t>Реверсна дотація</t>
  </si>
  <si>
    <t>7618210</t>
  </si>
  <si>
    <t>8210</t>
  </si>
  <si>
    <t>250313</t>
  </si>
  <si>
    <t xml:space="preserve">Стабілізаційна дотація </t>
  </si>
  <si>
    <t>7618700</t>
  </si>
  <si>
    <t>8700</t>
  </si>
  <si>
    <t>250315</t>
  </si>
  <si>
    <t xml:space="preserve">Інші додаткові дотації </t>
  </si>
  <si>
    <t>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здоров'я</t>
  </si>
  <si>
    <t>7618260</t>
  </si>
  <si>
    <t>8260</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</si>
  <si>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</si>
  <si>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7618320</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</si>
  <si>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</si>
  <si>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</si>
  <si>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t>
  </si>
  <si>
    <t>8340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</si>
  <si>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</si>
  <si>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7618390</t>
  </si>
  <si>
    <t>8390</t>
  </si>
  <si>
    <t xml:space="preserve">Медична субвенція з державного бюджету місцевим бюджетам </t>
  </si>
  <si>
    <t>7618370</t>
  </si>
  <si>
    <t>7618610</t>
  </si>
  <si>
    <t>7618480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</si>
  <si>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</si>
  <si>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</si>
  <si>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Усього видатків по обласному бюджету</t>
  </si>
  <si>
    <t>Перший заступник голови обласної ради</t>
  </si>
  <si>
    <t>С. ОЛІЙНИК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</si>
</sst>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2" x14ac:knownFonts="1">
    <font>
      <sz val="10"/>
      <name val="Times New Roman"/>
      <charset val="204"/>
    </font>
    <font>
      <sz val="11"/>
      <color indexed="8"/>
      <name val="Calibri"/>
      <family val="2"/>
      <charset val="204"/>
    </font>
    <font>
      <sz val="10"/>
      <name val="Times New Roman"/>
      <charset val="204"/>
    </font>
    <font>
      <sz val="8"/>
      <name val="Times New Roman"/>
      <charset val="204"/>
    </font>
    <font>
      <i/>
      <sz val="10"/>
      <name val="Times New Roman"/>
      <charset val="204"/>
    </font>
    <font>
      <b/>
      <sz val="14"/>
      <name val="Times New Roman"/>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b/>
      <sz val="10"/>
      <name val="Times New Roman"/>
      <family val="1"/>
      <charset val="204"/>
    </font>
    <font>
      <sz val="10"/>
      <name val="Times New Roman"/>
      <family val="1"/>
      <charset val="204"/>
    </font>
    <font>
      <b/>
      <sz val="12"/>
      <name val="Times New Roman"/>
      <family val="1"/>
      <charset val="204"/>
    </font>
    <font>
      <sz val="10"/>
      <name val="Helv"/>
      <charset val="204"/>
    </font>
    <font>
      <sz val="10"/>
      <name val="Arial Cyr"/>
      <charset val="204"/>
    </font>
    <font>
      <sz val="10"/>
      <name val="Arial"/>
      <family val="2"/>
      <charset val="204"/>
    </font>
    <font>
      <sz val="10"/>
      <name val="Courier New"/>
      <family val="3"/>
      <charset val="204"/>
    </font>
    <font>
      <sz val="12"/>
      <name val="Times New Roman"/>
      <family val="1"/>
      <charset val="204"/>
    </font>
    <font>
      <b/>
      <sz val="11"/>
      <name val="Times New Roman"/>
      <family val="1"/>
      <charset val="204"/>
    </font>
    <font>
      <sz val="11"/>
      <name val="Times New Roman"/>
      <family val="1"/>
      <charset val="204"/>
    </font>
    <font>
      <b/>
      <sz val="18"/>
      <name val="Times New Roman"/>
      <family val="1"/>
      <charset val="204"/>
    </font>
    <font>
      <sz val="12"/>
      <name val="Times New Roman"/>
      <charset val="204"/>
    </font>
    <font>
      <sz val="10"/>
      <color indexed="8"/>
      <name val="ARIAL"/>
      <charset val="1"/>
    </font>
    <font>
      <i/>
      <sz val="11"/>
      <name val="Times New Roman"/>
      <family val="1"/>
      <charset val="204"/>
    </font>
    <font>
      <sz val="8"/>
      <name val="Times New Roman"/>
      <family val="1"/>
      <charset val="204"/>
    </font>
    <font>
      <b/>
      <u/>
      <sz val="11"/>
      <name val="Times New Roman"/>
      <family val="1"/>
      <charset val="204"/>
    </font>
    <font>
      <u/>
      <sz val="10"/>
      <name val="Times New Roman"/>
      <family val="1"/>
      <charset val="204"/>
    </font>
    <font>
      <u/>
      <sz val="11"/>
      <name val="Times New Roman"/>
      <family val="1"/>
      <charset val="204"/>
    </font>
    <font>
      <sz val="11"/>
      <color indexed="62"/>
      <name val="Calibri"/>
      <family val="2"/>
      <charset val="204"/>
    </font>
    <font>
      <b/>
      <sz val="11"/>
      <color indexed="9"/>
      <name val="Calibri"/>
      <family val="2"/>
      <charset val="204"/>
    </font>
    <font>
      <b/>
      <sz val="18"/>
      <color indexed="62"/>
      <name val="Cambria"/>
      <family val="2"/>
      <charset val="204"/>
    </font>
    <font>
      <sz val="11"/>
      <color indexed="10"/>
      <name val="Calibri"/>
      <family val="2"/>
      <charset val="204"/>
    </font>
    <font>
      <sz val="11"/>
      <color indexed="17"/>
      <name val="Calibri"/>
      <family val="2"/>
      <charset val="204"/>
    </font>
    <font>
      <sz val="13"/>
      <name val="Times New Roman"/>
      <family val="1"/>
      <charset val="204"/>
    </font>
    <font>
      <sz val="12"/>
      <name val="Times New Roman"/>
      <family val="1"/>
    </font>
    <font>
      <sz val="12"/>
      <name val="Arial Cyr"/>
      <charset val="204"/>
    </font>
    <font>
      <sz val="10"/>
      <name val="Times New Roman"/>
      <charset val="204"/>
    </font>
    <font>
      <u/>
      <sz val="10"/>
      <name val="Times New Roman"/>
      <charset val="204"/>
    </font>
    <font>
      <b/>
      <u/>
      <sz val="11"/>
      <name val="Times New Roman"/>
      <charset val="204"/>
    </font>
    <font>
      <sz val="14"/>
      <name val="Times New Roman"/>
      <charset val="204"/>
    </font>
    <font>
      <b/>
      <sz val="14"/>
      <name val="Times New Roman"/>
      <family val="1"/>
      <charset val="204"/>
    </font>
    <font>
      <sz val="10"/>
      <color indexed="10"/>
      <name val="Times New Roman"/>
      <family val="1"/>
      <charset val="204"/>
    </font>
    <font>
      <i/>
      <sz val="10"/>
      <name val="Times New Roman"/>
      <family val="1"/>
      <charset val="204"/>
    </font>
    <font>
      <b/>
      <i/>
      <sz val="11"/>
      <name val="Times New Roman"/>
      <family val="1"/>
      <charset val="204"/>
    </font>
    <font>
      <u/>
      <sz val="11"/>
      <name val="Times New Roman"/>
      <charset val="204"/>
    </font>
    <font>
      <sz val="11"/>
      <name val="Times New Roman"/>
      <charset val="204"/>
    </font>
    <font>
      <b/>
      <sz val="11"/>
      <name val="Times New Roman"/>
      <charset val="204"/>
    </font>
    <font>
      <i/>
      <sz val="11"/>
      <name val="Times New Roman"/>
      <charset val="204"/>
    </font>
    <font>
      <b/>
      <i/>
      <sz val="11"/>
      <name val="Times New Roman"/>
      <charset val="204"/>
    </font>
    <font>
      <b/>
      <sz val="16"/>
      <name val="Times New Roman"/>
      <family val="1"/>
      <charset val="204"/>
    </font>
    <font>
      <sz val="16"/>
      <name val="Times New Roman"/>
      <charset val="204"/>
    </font>
    <font>
      <sz val="16"/>
      <name val="Arial Cyr"/>
      <charset val="204"/>
    </font>
    <font>
      <sz val="11"/>
      <color indexed="9"/>
      <name val="Times New Roman"/>
      <family val="1"/>
      <charset val="204"/>
    </font>
    <font>
      <sz val="10"/>
      <color indexed="9"/>
      <name val="Times New Roman"/>
      <family val="1"/>
      <charset val="204"/>
    </font>
    <font>
      <b/>
      <sz val="10"/>
      <color indexed="9"/>
      <name val="Times New Roman"/>
      <family val="1"/>
      <charset val="204"/>
    </font>
    <font>
      <sz val="11"/>
      <color theme="1"/>
      <name val="Calibri"/>
      <family val="2"/>
      <scheme val="minor"/>
    </font>
    <font>
      <sz val="11"/>
      <color theme="1"/>
      <name val="Calibri"/>
      <family val="2"/>
      <charset val="204"/>
      <scheme val="minor"/>
    </font>
    <font>
      <sz val="11"/>
      <color theme="0"/>
      <name val="Calibri"/>
      <family val="2"/>
      <charset val="204"/>
      <scheme val="minor"/>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indexed="26"/>
      </patternFill>
    </fill>
    <fill>
      <patternFill patternType="solid">
        <fgColor indexed="26"/>
        <bgColor indexed="9"/>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89">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32" fillId="18" borderId="1" applyNumberFormat="0" applyAlignment="0" applyProtection="0"/>
    <xf numFmtId="0" fontId="7" fillId="19" borderId="2" applyNumberFormat="0" applyAlignment="0" applyProtection="0"/>
    <xf numFmtId="0" fontId="12" fillId="19" borderId="1" applyNumberFormat="0" applyAlignment="0" applyProtection="0"/>
    <xf numFmtId="0" fontId="36" fillId="6"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6" fillId="0" borderId="0">
      <alignment vertical="top"/>
    </xf>
    <xf numFmtId="0" fontId="35" fillId="0" borderId="3" applyNumberFormat="0" applyFill="0" applyAlignment="0" applyProtection="0"/>
    <xf numFmtId="0" fontId="9" fillId="0" borderId="4" applyNumberFormat="0" applyFill="0" applyAlignment="0" applyProtection="0"/>
    <xf numFmtId="0" fontId="33" fillId="20" borderId="5" applyNumberFormat="0" applyAlignment="0" applyProtection="0"/>
    <xf numFmtId="0" fontId="34" fillId="0" borderId="0" applyNumberFormat="0" applyFill="0" applyBorder="0" applyAlignment="0" applyProtection="0"/>
    <xf numFmtId="0" fontId="13" fillId="18" borderId="0" applyNumberFormat="0" applyBorder="0" applyAlignment="0" applyProtection="0"/>
    <xf numFmtId="0" fontId="18" fillId="0" borderId="0"/>
    <xf numFmtId="0" fontId="59" fillId="0" borderId="0"/>
    <xf numFmtId="0" fontId="17" fillId="0" borderId="0"/>
    <xf numFmtId="0" fontId="6" fillId="3" borderId="0" applyNumberFormat="0" applyBorder="0" applyAlignment="0" applyProtection="0"/>
    <xf numFmtId="0" fontId="8" fillId="0" borderId="0" applyNumberFormat="0" applyFill="0" applyBorder="0" applyAlignment="0" applyProtection="0"/>
    <xf numFmtId="0" fontId="11" fillId="21" borderId="6" applyNumberFormat="0" applyFont="0" applyAlignment="0" applyProtection="0"/>
    <xf numFmtId="0" fontId="1" fillId="21" borderId="6" applyNumberFormat="0" applyFont="0" applyAlignment="0" applyProtection="0"/>
    <xf numFmtId="0" fontId="19" fillId="22" borderId="6" applyNumberFormat="0" applyAlignment="0" applyProtection="0"/>
    <xf numFmtId="0" fontId="17" fillId="0" borderId="0"/>
    <xf numFmtId="0" fontId="35"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61" fillId="34" borderId="0" applyNumberFormat="0" applyBorder="0" applyAlignment="0" applyProtection="0"/>
    <xf numFmtId="0" fontId="60" fillId="35" borderId="0" applyNumberFormat="0" applyBorder="0" applyAlignment="0" applyProtection="0"/>
    <xf numFmtId="0" fontId="60"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cellStyleXfs>
  <cellXfs count="101">
    <xf numFmtId="0" fontId="0" fillId="0" borderId="0" xfId="0"/>
    <xf numFmtId="0" fontId="55" fillId="0" borderId="0" xfId="63" applyFont="1" applyFill="1" applyAlignment="1">
      <alignment horizontal="left"/>
    </xf>
    <xf numFmtId="0" fontId="53" fillId="0" borderId="0" xfId="63" applyFont="1" applyFill="1" applyAlignment="1">
      <alignment horizontal="left"/>
    </xf>
    <xf numFmtId="0" fontId="21"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3" fillId="0" borderId="1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center" vertical="center" wrapText="1"/>
    </xf>
    <xf numFmtId="0" fontId="28" fillId="0" borderId="9" xfId="0" applyNumberFormat="1" applyFont="1" applyFill="1" applyBorder="1" applyAlignment="1" applyProtection="1">
      <alignment horizontal="center" vertical="center" wrapText="1"/>
    </xf>
    <xf numFmtId="49" fontId="27" fillId="0" borderId="9"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0" fontId="5" fillId="0" borderId="0" xfId="0" applyNumberFormat="1" applyFont="1" applyFill="1" applyAlignment="1" applyProtection="1">
      <alignment horizontal="center"/>
    </xf>
    <xf numFmtId="0" fontId="5" fillId="0" borderId="8" xfId="0" applyNumberFormat="1" applyFont="1" applyFill="1" applyBorder="1" applyAlignment="1" applyProtection="1">
      <alignment horizontal="center" vertical="top"/>
    </xf>
    <xf numFmtId="0" fontId="25" fillId="0" borderId="0" xfId="0" applyFont="1" applyFill="1"/>
    <xf numFmtId="0" fontId="15" fillId="0" borderId="0" xfId="0" applyNumberFormat="1" applyFont="1" applyFill="1" applyAlignment="1" applyProtection="1"/>
    <xf numFmtId="0" fontId="15" fillId="0" borderId="8" xfId="0" applyFont="1" applyFill="1" applyBorder="1" applyAlignment="1">
      <alignment horizontal="center"/>
    </xf>
    <xf numFmtId="0" fontId="14" fillId="0" borderId="0" xfId="0" applyNumberFormat="1" applyFont="1" applyFill="1" applyAlignment="1" applyProtection="1"/>
    <xf numFmtId="0" fontId="15" fillId="0" borderId="0" xfId="0" applyFont="1" applyFill="1" applyAlignment="1">
      <alignment vertical="center"/>
    </xf>
    <xf numFmtId="0" fontId="25" fillId="0" borderId="0" xfId="0" applyNumberFormat="1" applyFont="1" applyFill="1" applyAlignment="1" applyProtection="1">
      <alignment vertical="top"/>
    </xf>
    <xf numFmtId="0" fontId="21" fillId="0" borderId="8" xfId="0" applyNumberFormat="1" applyFont="1" applyFill="1" applyBorder="1" applyAlignment="1" applyProtection="1">
      <alignment horizontal="right" vertical="center"/>
    </xf>
    <xf numFmtId="0" fontId="38" fillId="0" borderId="0" xfId="63" applyFont="1" applyFill="1" applyAlignment="1"/>
    <xf numFmtId="0" fontId="40" fillId="0" borderId="0" xfId="0" applyNumberFormat="1" applyFont="1" applyFill="1" applyAlignment="1" applyProtection="1"/>
    <xf numFmtId="0" fontId="40" fillId="0" borderId="0" xfId="0" applyFont="1" applyFill="1"/>
    <xf numFmtId="0" fontId="40" fillId="0" borderId="0" xfId="0" applyFont="1" applyFill="1" applyAlignment="1">
      <alignment vertical="center"/>
    </xf>
    <xf numFmtId="0" fontId="41" fillId="0" borderId="0" xfId="0" applyFont="1" applyFill="1" applyAlignment="1">
      <alignment vertical="center"/>
    </xf>
    <xf numFmtId="0" fontId="30" fillId="0" borderId="0" xfId="0" applyFont="1" applyFill="1" applyAlignment="1">
      <alignment vertical="center"/>
    </xf>
    <xf numFmtId="0" fontId="43" fillId="0" borderId="0" xfId="0" applyNumberFormat="1" applyFont="1" applyFill="1" applyAlignment="1" applyProtection="1">
      <alignment horizontal="right"/>
    </xf>
    <xf numFmtId="164" fontId="2" fillId="0" borderId="0" xfId="0" applyNumberFormat="1" applyFont="1" applyFill="1" applyAlignment="1" applyProtection="1"/>
    <xf numFmtId="4" fontId="41" fillId="0" borderId="0" xfId="0" applyNumberFormat="1" applyFont="1" applyFill="1" applyAlignment="1">
      <alignment vertical="center"/>
    </xf>
    <xf numFmtId="0" fontId="44" fillId="0" borderId="9" xfId="0" applyFont="1" applyFill="1" applyBorder="1" applyAlignment="1">
      <alignment horizontal="left" vertical="center" wrapText="1"/>
    </xf>
    <xf numFmtId="0" fontId="16" fillId="0" borderId="0" xfId="63" applyFont="1" applyFill="1" applyAlignment="1">
      <alignment horizontal="left"/>
    </xf>
    <xf numFmtId="0" fontId="39" fillId="0" borderId="0" xfId="63" applyFont="1" applyFill="1" applyAlignment="1">
      <alignment horizontal="left"/>
    </xf>
    <xf numFmtId="0" fontId="45" fillId="0" borderId="0" xfId="0" applyFont="1" applyFill="1" applyAlignment="1">
      <alignment vertical="center"/>
    </xf>
    <xf numFmtId="0" fontId="2" fillId="0" borderId="0" xfId="0" applyFont="1" applyFill="1"/>
    <xf numFmtId="49" fontId="29" fillId="0" borderId="9" xfId="0" applyNumberFormat="1" applyFont="1" applyFill="1" applyBorder="1" applyAlignment="1">
      <alignment horizontal="center" vertical="center" wrapText="1"/>
    </xf>
    <xf numFmtId="0" fontId="29" fillId="0" borderId="9" xfId="0" applyFont="1" applyFill="1" applyBorder="1" applyAlignment="1">
      <alignment horizontal="left" vertical="center" wrapText="1"/>
    </xf>
    <xf numFmtId="0" fontId="46" fillId="0" borderId="0" xfId="0" applyFont="1" applyFill="1" applyAlignment="1">
      <alignment vertical="center"/>
    </xf>
    <xf numFmtId="0" fontId="23"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49" fontId="22" fillId="0" borderId="9" xfId="0" applyNumberFormat="1" applyFont="1" applyFill="1" applyBorder="1" applyAlignment="1">
      <alignment horizontal="center" vertical="center" wrapText="1"/>
    </xf>
    <xf numFmtId="0" fontId="22" fillId="0" borderId="9" xfId="0" applyFont="1" applyFill="1" applyBorder="1" applyAlignment="1">
      <alignment horizontal="left" vertical="center" wrapText="1"/>
    </xf>
    <xf numFmtId="0" fontId="23" fillId="0" borderId="9" xfId="0" applyFont="1" applyFill="1" applyBorder="1" applyAlignment="1">
      <alignment vertical="center" wrapText="1"/>
    </xf>
    <xf numFmtId="0" fontId="23" fillId="0" borderId="9" xfId="0" applyFont="1" applyFill="1" applyBorder="1" applyAlignment="1">
      <alignment horizontal="center" vertical="center" wrapText="1"/>
    </xf>
    <xf numFmtId="49" fontId="42" fillId="0" borderId="9" xfId="0" applyNumberFormat="1" applyFont="1" applyFill="1" applyBorder="1" applyAlignment="1">
      <alignment horizontal="center" vertical="center" wrapText="1"/>
    </xf>
    <xf numFmtId="0" fontId="42" fillId="0" borderId="9" xfId="0" applyFont="1" applyFill="1" applyBorder="1" applyAlignment="1">
      <alignment horizontal="left" vertical="center" wrapText="1"/>
    </xf>
    <xf numFmtId="49" fontId="31" fillId="0" borderId="9" xfId="0" applyNumberFormat="1" applyFont="1" applyFill="1" applyBorder="1" applyAlignment="1">
      <alignment horizontal="center" vertical="center" wrapText="1"/>
    </xf>
    <xf numFmtId="0" fontId="31" fillId="0" borderId="9" xfId="0" applyFont="1" applyFill="1" applyBorder="1" applyAlignment="1">
      <alignment horizontal="left" vertical="center" wrapText="1"/>
    </xf>
    <xf numFmtId="0" fontId="27" fillId="0" borderId="9" xfId="0" applyFont="1" applyFill="1" applyBorder="1" applyAlignment="1">
      <alignment horizontal="center" vertical="center" wrapText="1"/>
    </xf>
    <xf numFmtId="0" fontId="54" fillId="0" borderId="0" xfId="0" applyNumberFormat="1" applyFont="1" applyFill="1" applyAlignment="1" applyProtection="1"/>
    <xf numFmtId="0" fontId="31" fillId="0" borderId="9" xfId="0" applyFont="1" applyFill="1" applyBorder="1" applyAlignment="1">
      <alignment horizontal="justify" vertical="center" wrapText="1"/>
    </xf>
    <xf numFmtId="0" fontId="27" fillId="0" borderId="11" xfId="0" applyFont="1" applyFill="1" applyBorder="1" applyAlignment="1">
      <alignment horizontal="left" vertical="center" wrapText="1"/>
    </xf>
    <xf numFmtId="4" fontId="49" fillId="0" borderId="9" xfId="55" applyNumberFormat="1" applyFont="1" applyFill="1" applyBorder="1" applyAlignment="1">
      <alignment vertical="center"/>
    </xf>
    <xf numFmtId="4" fontId="50" fillId="0" borderId="9" xfId="55" applyNumberFormat="1" applyFont="1" applyFill="1" applyBorder="1" applyAlignment="1">
      <alignment vertical="center"/>
    </xf>
    <xf numFmtId="4" fontId="51" fillId="0" borderId="9" xfId="55" applyNumberFormat="1" applyFont="1" applyFill="1" applyBorder="1" applyAlignment="1">
      <alignment vertical="center"/>
    </xf>
    <xf numFmtId="4" fontId="42" fillId="0" borderId="9" xfId="55" applyNumberFormat="1" applyFont="1" applyFill="1" applyBorder="1" applyAlignment="1">
      <alignment vertical="center"/>
    </xf>
    <xf numFmtId="4" fontId="48" fillId="0" borderId="9" xfId="55" applyNumberFormat="1" applyFont="1" applyFill="1" applyBorder="1" applyAlignment="1">
      <alignment vertical="center"/>
    </xf>
    <xf numFmtId="4" fontId="52" fillId="0" borderId="9" xfId="55" applyNumberFormat="1" applyFont="1" applyFill="1" applyBorder="1" applyAlignment="1">
      <alignment vertical="center"/>
    </xf>
    <xf numFmtId="4" fontId="27" fillId="0" borderId="9" xfId="55" applyNumberFormat="1" applyFont="1" applyFill="1" applyBorder="1" applyAlignment="1">
      <alignment vertical="center"/>
    </xf>
    <xf numFmtId="4" fontId="47" fillId="0" borderId="9" xfId="55" applyNumberFormat="1" applyFont="1" applyFill="1" applyBorder="1" applyAlignment="1">
      <alignment vertical="center"/>
    </xf>
    <xf numFmtId="4" fontId="49" fillId="0" borderId="11" xfId="55" applyNumberFormat="1" applyFont="1" applyFill="1" applyBorder="1" applyAlignment="1">
      <alignment vertical="center"/>
    </xf>
    <xf numFmtId="4" fontId="50" fillId="0" borderId="11" xfId="55" applyNumberFormat="1" applyFont="1" applyFill="1" applyBorder="1" applyAlignment="1">
      <alignment vertical="center"/>
    </xf>
    <xf numFmtId="4" fontId="29" fillId="0" borderId="9" xfId="55" applyNumberFormat="1" applyFont="1" applyFill="1" applyBorder="1" applyAlignment="1">
      <alignment vertical="center"/>
    </xf>
    <xf numFmtId="4" fontId="23" fillId="0" borderId="9" xfId="55" applyNumberFormat="1" applyFont="1" applyFill="1" applyBorder="1" applyAlignment="1">
      <alignment vertical="center"/>
    </xf>
    <xf numFmtId="4" fontId="22" fillId="0" borderId="9" xfId="55" applyNumberFormat="1" applyFont="1" applyFill="1" applyBorder="1" applyAlignment="1">
      <alignment vertical="center"/>
    </xf>
    <xf numFmtId="4" fontId="31" fillId="0" borderId="9" xfId="55" applyNumberFormat="1" applyFont="1" applyFill="1" applyBorder="1" applyAlignment="1">
      <alignment vertical="center"/>
    </xf>
    <xf numFmtId="4" fontId="56" fillId="0" borderId="9" xfId="55" applyNumberFormat="1" applyFont="1" applyFill="1" applyBorder="1" applyAlignment="1">
      <alignment vertical="center"/>
    </xf>
    <xf numFmtId="0" fontId="57" fillId="0" borderId="0" xfId="0" applyFont="1" applyFill="1" applyAlignment="1">
      <alignment vertical="center"/>
    </xf>
    <xf numFmtId="49" fontId="23" fillId="0" borderId="12" xfId="69" applyNumberFormat="1" applyFont="1" applyFill="1" applyBorder="1" applyAlignment="1">
      <alignment horizontal="center" vertical="center" wrapText="1"/>
    </xf>
    <xf numFmtId="49" fontId="22" fillId="0" borderId="12" xfId="69" applyNumberFormat="1" applyFont="1" applyFill="1" applyBorder="1" applyAlignment="1">
      <alignment horizontal="center" vertical="center" wrapText="1"/>
    </xf>
    <xf numFmtId="49" fontId="22" fillId="0" borderId="7" xfId="69" applyNumberFormat="1" applyFont="1" applyFill="1" applyBorder="1" applyAlignment="1">
      <alignment horizontal="center" vertical="center" wrapText="1"/>
    </xf>
    <xf numFmtId="0" fontId="58" fillId="0" borderId="0" xfId="0" applyFont="1" applyFill="1" applyAlignment="1">
      <alignment vertical="center"/>
    </xf>
    <xf numFmtId="49" fontId="23" fillId="0" borderId="7"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49" fontId="23" fillId="0" borderId="11"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xf>
    <xf numFmtId="49" fontId="23" fillId="0" borderId="10" xfId="69" applyNumberFormat="1" applyFont="1" applyFill="1" applyBorder="1" applyAlignment="1">
      <alignment horizontal="center" vertical="center" wrapText="1"/>
    </xf>
    <xf numFmtId="0" fontId="2" fillId="0" borderId="8" xfId="0" applyFont="1" applyFill="1" applyBorder="1" applyAlignment="1">
      <alignment horizontal="center"/>
    </xf>
    <xf numFmtId="0" fontId="2" fillId="0" borderId="0" xfId="0" applyFont="1" applyFill="1" applyAlignment="1">
      <alignment horizontal="center"/>
    </xf>
    <xf numFmtId="0" fontId="2" fillId="0" borderId="0" xfId="0" applyNumberFormat="1" applyFont="1" applyFill="1" applyAlignment="1" applyProtection="1"/>
    <xf numFmtId="0" fontId="2" fillId="0" borderId="0" xfId="0" applyNumberFormat="1" applyFont="1" applyFill="1" applyAlignment="1" applyProtection="1">
      <alignment horizontal="right"/>
    </xf>
    <xf numFmtId="3" fontId="2" fillId="0" borderId="0" xfId="0" applyNumberFormat="1" applyFont="1" applyFill="1" applyAlignment="1" applyProtection="1"/>
    <xf numFmtId="4" fontId="2" fillId="0" borderId="0" xfId="0" applyNumberFormat="1" applyFont="1" applyFill="1" applyAlignment="1" applyProtection="1"/>
    <xf numFmtId="0" fontId="16" fillId="0" borderId="0" xfId="63" applyFont="1" applyFill="1" applyBorder="1" applyAlignment="1">
      <alignment horizontal="left" wrapText="1"/>
    </xf>
    <xf numFmtId="0" fontId="4" fillId="0" borderId="9" xfId="0" applyNumberFormat="1" applyFont="1" applyFill="1" applyBorder="1" applyAlignment="1" applyProtection="1">
      <alignment horizontal="center" vertical="center" wrapText="1"/>
    </xf>
    <xf numFmtId="0" fontId="53" fillId="0" borderId="0" xfId="63" applyFont="1" applyFill="1" applyBorder="1" applyAlignment="1">
      <alignment horizontal="left" wrapText="1"/>
    </xf>
    <xf numFmtId="0" fontId="37" fillId="0" borderId="0" xfId="69" applyNumberFormat="1" applyFont="1" applyFill="1" applyAlignment="1" applyProtection="1">
      <alignment horizontal="left" vertical="center" wrapText="1"/>
    </xf>
    <xf numFmtId="0" fontId="0" fillId="0" borderId="9" xfId="0" applyNumberFormat="1" applyFill="1" applyBorder="1" applyAlignment="1" applyProtection="1">
      <alignment horizontal="center" vertical="center" wrapText="1"/>
    </xf>
    <xf numFmtId="0" fontId="24" fillId="0" borderId="0" xfId="0" applyNumberFormat="1" applyFont="1" applyFill="1" applyBorder="1" applyAlignment="1" applyProtection="1">
      <alignment horizontal="center" vertical="top" wrapText="1"/>
    </xf>
    <xf numFmtId="49" fontId="23" fillId="0" borderId="13" xfId="69" applyNumberFormat="1" applyFont="1" applyFill="1" applyBorder="1" applyAlignment="1">
      <alignment horizontal="center" vertical="center" wrapText="1"/>
    </xf>
    <xf numFmtId="49" fontId="23" fillId="0" borderId="10" xfId="69" applyNumberFormat="1" applyFont="1" applyFill="1" applyBorder="1" applyAlignment="1">
      <alignment horizontal="center" vertical="center" wrapText="1"/>
    </xf>
    <xf numFmtId="49" fontId="23" fillId="0" borderId="11" xfId="69" applyNumberFormat="1" applyFont="1" applyFill="1" applyBorder="1" applyAlignment="1">
      <alignment horizontal="center" vertical="center" wrapText="1"/>
    </xf>
  </cellXfs>
  <cellStyles count="89">
    <cellStyle name="20% - Акцент1" xfId="71" hidden="1"/>
    <cellStyle name="20% - Акцент1 2" xfId="1"/>
    <cellStyle name="20% - Акцент1_Додатки 2 2016" xfId="2"/>
    <cellStyle name="20% - Акцент2" xfId="74" hidden="1"/>
    <cellStyle name="20% - Акцент2 2" xfId="3"/>
    <cellStyle name="20% - Акцент2_Додатки 2 2016" xfId="4"/>
    <cellStyle name="20% - Акцент3" xfId="77" hidden="1"/>
    <cellStyle name="20% - Акцент3 2" xfId="5"/>
    <cellStyle name="20% - Акцент3_Додатки 2 2016" xfId="6"/>
    <cellStyle name="20% - Акцент4" xfId="80" hidden="1"/>
    <cellStyle name="20% - Акцент4 2" xfId="7"/>
    <cellStyle name="20% - Акцент4_Додатки 2 2016" xfId="8"/>
    <cellStyle name="20% - Акцент5" xfId="83" hidden="1"/>
    <cellStyle name="20% - Акцент5 2" xfId="9"/>
    <cellStyle name="20% - Акцент5_Додатки 2 2016" xfId="10"/>
    <cellStyle name="20% - Акцент6" xfId="86" hidden="1"/>
    <cellStyle name="20% - Акцент6 2" xfId="11"/>
    <cellStyle name="20% - Акцент6_Додатки 2 2016" xfId="12"/>
    <cellStyle name="40% - Акцент1" xfId="72" hidden="1"/>
    <cellStyle name="40% - Акцент1 2" xfId="13"/>
    <cellStyle name="40% - Акцент1_Додатки 2 2016" xfId="14"/>
    <cellStyle name="40% - Акцент2" xfId="75" hidden="1"/>
    <cellStyle name="40% - Акцент2 2" xfId="15"/>
    <cellStyle name="40% - Акцент2_Додатки 2 2016" xfId="16"/>
    <cellStyle name="40% - Акцент3" xfId="78" hidden="1"/>
    <cellStyle name="40% - Акцент3 2" xfId="17"/>
    <cellStyle name="40% - Акцент3_Додатки 2 2016" xfId="18"/>
    <cellStyle name="40% - Акцент4" xfId="81" hidden="1"/>
    <cellStyle name="40% - Акцент4 2" xfId="19"/>
    <cellStyle name="40% - Акцент4_Додатки 2 2016" xfId="20"/>
    <cellStyle name="40% - Акцент5" xfId="84" hidden="1"/>
    <cellStyle name="40% - Акцент5 2" xfId="21"/>
    <cellStyle name="40% - Акцент5_Додатки 2 2016" xfId="22"/>
    <cellStyle name="40% - Акцент6" xfId="87" hidden="1"/>
    <cellStyle name="40% - Акцент6 2" xfId="23"/>
    <cellStyle name="40% - Акцент6_Додатки 2 2016" xfId="24"/>
    <cellStyle name="60% - Акцент1" xfId="73" hidden="1"/>
    <cellStyle name="60% - Акцент2" xfId="76" hidden="1"/>
    <cellStyle name="60% - Акцент3" xfId="79" hidden="1"/>
    <cellStyle name="60% - Акцент4" xfId="82" hidden="1"/>
    <cellStyle name="60% - Акцент5" xfId="85" hidden="1"/>
    <cellStyle name="60% - Акцент6" xfId="88" hidden="1"/>
    <cellStyle name="Normal_meresha_07" xfId="25"/>
    <cellStyle name="Акцент1" xfId="26"/>
    <cellStyle name="Акцент2" xfId="27"/>
    <cellStyle name="Акцент3" xfId="28"/>
    <cellStyle name="Акцент4" xfId="29"/>
    <cellStyle name="Акцент5" xfId="30"/>
    <cellStyle name="Акцент6" xfId="31"/>
    <cellStyle name="Ввід" xfId="32"/>
    <cellStyle name="Вывод" xfId="33"/>
    <cellStyle name="Вычисление" xfId="34"/>
    <cellStyle name="Добре" xfId="35"/>
    <cellStyle name="Звичайний 10" xfId="36"/>
    <cellStyle name="Звичайний 11" xfId="37"/>
    <cellStyle name="Звичайний 12" xfId="38"/>
    <cellStyle name="Звичайний 13" xfId="39"/>
    <cellStyle name="Звичайний 14" xfId="40"/>
    <cellStyle name="Звичайний 15" xfId="41"/>
    <cellStyle name="Звичайний 16" xfId="42"/>
    <cellStyle name="Звичайний 17" xfId="43"/>
    <cellStyle name="Звичайний 18" xfId="44"/>
    <cellStyle name="Звичайний 19" xfId="45"/>
    <cellStyle name="Звичайний 2" xfId="46"/>
    <cellStyle name="Звичайний 20" xfId="47"/>
    <cellStyle name="Звичайний 3" xfId="48"/>
    <cellStyle name="Звичайний 4" xfId="49"/>
    <cellStyle name="Звичайний 5" xfId="50"/>
    <cellStyle name="Звичайний 6" xfId="51"/>
    <cellStyle name="Звичайний 7" xfId="52"/>
    <cellStyle name="Звичайний 8" xfId="53"/>
    <cellStyle name="Звичайний 9" xfId="54"/>
    <cellStyle name="Звичайний_Додаток _ 3 зм_ни 4575" xfId="55"/>
    <cellStyle name="Зв'язана клітинка" xfId="56"/>
    <cellStyle name="Итог" xfId="57"/>
    <cellStyle name="Контрольна клітинка" xfId="58"/>
    <cellStyle name="Назва" xfId="59"/>
    <cellStyle name="Нейтральный" xfId="60"/>
    <cellStyle name="Обычный" xfId="0" builtinId="0"/>
    <cellStyle name="Обычный 2" xfId="61"/>
    <cellStyle name="Обычный 3" xfId="62"/>
    <cellStyle name="Обычный_Додаток 6 джерела.." xfId="63"/>
    <cellStyle name="Плохой" xfId="64"/>
    <cellStyle name="Пояснение" xfId="65"/>
    <cellStyle name="Примечание" xfId="66"/>
    <cellStyle name="Примечание 2" xfId="67"/>
    <cellStyle name="Примечание_Додаток7 програми" xfId="68"/>
    <cellStyle name="Стиль 1" xfId="69"/>
    <cellStyle name="Текст попередження" xfId="7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44"/>
  </sheetPr>
  <dimension ref="A1:S400"/>
  <sheetViews>
    <sheetView showGridLines="0" showZeros="0" tabSelected="1" view="pageBreakPreview" zoomScale="75" zoomScaleNormal="90" zoomScaleSheetLayoutView="90" workbookViewId="0">
      <pane xSplit="5" ySplit="8" topLeftCell="F268" activePane="bottomRight" state="frozen"/>
      <selection pane="topRight" activeCell="C222" sqref="C222"/>
      <selection pane="bottomLeft" activeCell="C222" sqref="C222"/>
      <selection pane="bottomRight" activeCell="E271" sqref="E271"/>
    </sheetView>
  </sheetViews>
  <sheetFormatPr defaultColWidth="9.1640625" defaultRowHeight="12.75" x14ac:dyDescent="0.2"/>
  <cols>
    <col min="1" max="1" width="11" style="30" customWidth="1"/>
    <col min="2" max="2" width="10.1640625" style="30" customWidth="1"/>
    <col min="3" max="3" width="11.6640625" style="22" hidden="1" customWidth="1"/>
    <col min="4" max="4" width="14.5" style="22" customWidth="1"/>
    <col min="5" max="5" width="39.5" style="29" customWidth="1"/>
    <col min="6" max="6" width="21.5" style="29" customWidth="1"/>
    <col min="7" max="7" width="21" style="29" customWidth="1"/>
    <col min="8" max="8" width="18.33203125" style="29" customWidth="1"/>
    <col min="9" max="9" width="18.83203125" style="29" customWidth="1"/>
    <col min="10" max="10" width="16.83203125" style="29" customWidth="1"/>
    <col min="11" max="11" width="21.1640625" style="29" customWidth="1"/>
    <col min="12" max="12" width="17.6640625" style="29" customWidth="1"/>
    <col min="13" max="13" width="16.33203125" style="29" customWidth="1"/>
    <col min="14" max="14" width="15.33203125" style="29" customWidth="1"/>
    <col min="15" max="15" width="22" style="29" customWidth="1"/>
    <col min="16" max="16" width="21.5" style="29" customWidth="1"/>
    <col min="17" max="17" width="22.1640625" style="29" customWidth="1"/>
    <col min="18" max="16384" width="9.1640625" style="30"/>
  </cols>
  <sheetData>
    <row r="1" spans="1:17" s="21" customFormat="1" ht="35.25" customHeight="1" x14ac:dyDescent="0.25">
      <c r="C1" s="26"/>
      <c r="D1" s="26"/>
      <c r="E1" s="26"/>
      <c r="F1" s="26"/>
      <c r="G1" s="26"/>
      <c r="H1" s="26"/>
      <c r="I1" s="26"/>
      <c r="J1" s="26"/>
      <c r="K1" s="26"/>
      <c r="L1" s="26"/>
      <c r="M1" s="26"/>
      <c r="N1" s="26"/>
      <c r="O1" s="95" t="s">
        <v>0</v>
      </c>
      <c r="P1" s="95"/>
      <c r="Q1" s="95"/>
    </row>
    <row r="2" spans="1:17" s="21" customFormat="1" ht="16.5" x14ac:dyDescent="0.25">
      <c r="C2" s="26"/>
      <c r="D2" s="26"/>
      <c r="E2" s="26"/>
      <c r="F2" s="26"/>
      <c r="G2" s="26"/>
      <c r="H2" s="26"/>
      <c r="I2" s="26"/>
      <c r="J2" s="26"/>
      <c r="K2" s="26"/>
      <c r="L2" s="26"/>
      <c r="M2" s="26"/>
      <c r="N2" s="26"/>
      <c r="O2" s="95"/>
      <c r="P2" s="95"/>
      <c r="Q2" s="95"/>
    </row>
    <row r="3" spans="1:17" s="41" customFormat="1" ht="25.5" customHeight="1" x14ac:dyDescent="0.2">
      <c r="B3" s="97" t="s">
        <v>1</v>
      </c>
      <c r="C3" s="97"/>
      <c r="D3" s="97"/>
      <c r="E3" s="97"/>
      <c r="F3" s="97"/>
      <c r="G3" s="97"/>
      <c r="H3" s="97"/>
      <c r="I3" s="97"/>
      <c r="J3" s="97"/>
      <c r="K3" s="97"/>
      <c r="L3" s="97"/>
      <c r="M3" s="97"/>
      <c r="N3" s="97"/>
      <c r="O3" s="97"/>
      <c r="P3" s="97"/>
      <c r="Q3" s="97"/>
    </row>
    <row r="4" spans="1:17" ht="15" customHeight="1" x14ac:dyDescent="0.3">
      <c r="A4" s="41"/>
      <c r="B4" s="41"/>
      <c r="C4" s="23"/>
      <c r="D4" s="23"/>
      <c r="E4" s="86"/>
      <c r="F4" s="86"/>
      <c r="G4" s="86"/>
      <c r="H4" s="20"/>
      <c r="I4" s="86"/>
      <c r="J4" s="86"/>
      <c r="K4" s="19"/>
      <c r="L4" s="87"/>
      <c r="M4" s="87"/>
      <c r="N4" s="87"/>
      <c r="O4" s="87"/>
      <c r="P4" s="87"/>
      <c r="Q4" s="27" t="s">
        <v>2</v>
      </c>
    </row>
    <row r="5" spans="1:17" ht="21.75" customHeight="1" x14ac:dyDescent="0.2">
      <c r="A5" s="10" t="s">
        <v>3</v>
      </c>
      <c r="B5" s="9" t="s">
        <v>4</v>
      </c>
      <c r="C5" s="10" t="s">
        <v>5</v>
      </c>
      <c r="D5" s="10" t="s">
        <v>6</v>
      </c>
      <c r="E5" s="9" t="s">
        <v>7</v>
      </c>
      <c r="F5" s="3" t="s">
        <v>8</v>
      </c>
      <c r="G5" s="3"/>
      <c r="H5" s="3"/>
      <c r="I5" s="3"/>
      <c r="J5" s="3"/>
      <c r="K5" s="3" t="s">
        <v>9</v>
      </c>
      <c r="L5" s="3"/>
      <c r="M5" s="3"/>
      <c r="N5" s="3"/>
      <c r="O5" s="3"/>
      <c r="P5" s="3"/>
      <c r="Q5" s="3" t="s">
        <v>10</v>
      </c>
    </row>
    <row r="6" spans="1:17" ht="16.5" customHeight="1" x14ac:dyDescent="0.2">
      <c r="A6" s="10"/>
      <c r="B6" s="9"/>
      <c r="C6" s="10"/>
      <c r="D6" s="10"/>
      <c r="E6" s="4"/>
      <c r="F6" s="96" t="s">
        <v>11</v>
      </c>
      <c r="G6" s="93" t="s">
        <v>12</v>
      </c>
      <c r="H6" s="4" t="s">
        <v>13</v>
      </c>
      <c r="I6" s="4"/>
      <c r="J6" s="93" t="s">
        <v>14</v>
      </c>
      <c r="K6" s="96" t="s">
        <v>11</v>
      </c>
      <c r="L6" s="93" t="s">
        <v>12</v>
      </c>
      <c r="M6" s="4" t="s">
        <v>13</v>
      </c>
      <c r="N6" s="4"/>
      <c r="O6" s="93" t="s">
        <v>14</v>
      </c>
      <c r="P6" s="84" t="s">
        <v>13</v>
      </c>
      <c r="Q6" s="3"/>
    </row>
    <row r="7" spans="1:17" ht="20.25" customHeight="1" x14ac:dyDescent="0.2">
      <c r="A7" s="10"/>
      <c r="B7" s="9"/>
      <c r="C7" s="10"/>
      <c r="D7" s="10"/>
      <c r="E7" s="4"/>
      <c r="F7" s="4"/>
      <c r="G7" s="93"/>
      <c r="H7" s="4" t="s">
        <v>15</v>
      </c>
      <c r="I7" s="4" t="s">
        <v>16</v>
      </c>
      <c r="J7" s="93"/>
      <c r="K7" s="4"/>
      <c r="L7" s="93"/>
      <c r="M7" s="4" t="s">
        <v>15</v>
      </c>
      <c r="N7" s="4" t="s">
        <v>16</v>
      </c>
      <c r="O7" s="93"/>
      <c r="P7" s="9" t="s">
        <v>17</v>
      </c>
      <c r="Q7" s="3"/>
    </row>
    <row r="8" spans="1:17" ht="45.75" customHeight="1" x14ac:dyDescent="0.2">
      <c r="A8" s="10"/>
      <c r="B8" s="9"/>
      <c r="C8" s="10"/>
      <c r="D8" s="10"/>
      <c r="E8" s="4"/>
      <c r="F8" s="4"/>
      <c r="G8" s="93"/>
      <c r="H8" s="4"/>
      <c r="I8" s="4"/>
      <c r="J8" s="93"/>
      <c r="K8" s="4"/>
      <c r="L8" s="93"/>
      <c r="M8" s="4"/>
      <c r="N8" s="4"/>
      <c r="O8" s="93"/>
      <c r="P8" s="9"/>
      <c r="Q8" s="3"/>
    </row>
    <row r="9" spans="1:17" s="32" customFormat="1" ht="18" customHeight="1" x14ac:dyDescent="0.2">
      <c r="A9" s="42" t="s">
        <v>18</v>
      </c>
      <c r="B9" s="51"/>
      <c r="C9" s="51" t="s">
        <v>19</v>
      </c>
      <c r="D9" s="51"/>
      <c r="E9" s="52" t="s">
        <v>20</v>
      </c>
      <c r="F9" s="62">
        <f>F10</f>
        <v>131077588</v>
      </c>
      <c r="G9" s="62">
        <f t="shared" ref="G9:Q9" si="0">G10</f>
        <v>131077588</v>
      </c>
      <c r="H9" s="62">
        <f t="shared" si="0"/>
        <v>18778634</v>
      </c>
      <c r="I9" s="62">
        <f t="shared" si="0"/>
        <v>2949500</v>
      </c>
      <c r="J9" s="62">
        <f t="shared" si="0"/>
        <v>0</v>
      </c>
      <c r="K9" s="62">
        <f t="shared" si="0"/>
        <v>121522112</v>
      </c>
      <c r="L9" s="62">
        <f t="shared" si="0"/>
        <v>0</v>
      </c>
      <c r="M9" s="62">
        <f t="shared" si="0"/>
        <v>0</v>
      </c>
      <c r="N9" s="62">
        <f t="shared" si="0"/>
        <v>0</v>
      </c>
      <c r="O9" s="62">
        <f t="shared" si="0"/>
        <v>121522112</v>
      </c>
      <c r="P9" s="62">
        <f t="shared" si="0"/>
        <v>121522112</v>
      </c>
      <c r="Q9" s="62">
        <f t="shared" si="0"/>
        <v>252599700</v>
      </c>
    </row>
    <row r="10" spans="1:17" s="32" customFormat="1" ht="15" customHeight="1" x14ac:dyDescent="0.2">
      <c r="A10" s="53" t="s">
        <v>21</v>
      </c>
      <c r="B10" s="53"/>
      <c r="C10" s="53" t="s">
        <v>19</v>
      </c>
      <c r="D10" s="53"/>
      <c r="E10" s="57" t="s">
        <v>20</v>
      </c>
      <c r="F10" s="63">
        <f>G10+J10</f>
        <v>131077588</v>
      </c>
      <c r="G10" s="63">
        <f>G11+G12+G17+G18+G19+G20+G13</f>
        <v>131077588</v>
      </c>
      <c r="H10" s="63">
        <f>H11+H12+H17+H18+H19+H20+H13</f>
        <v>18778634</v>
      </c>
      <c r="I10" s="63">
        <f>I11+I12+I17+I18+I19+I20+I13</f>
        <v>2949500</v>
      </c>
      <c r="J10" s="63">
        <f>J11+J12+J17+J18+J19+J20+J13</f>
        <v>0</v>
      </c>
      <c r="K10" s="63">
        <f>L10+O10</f>
        <v>121522112</v>
      </c>
      <c r="L10" s="63">
        <f>L11+L12+L17+L18+L19+L20+L13</f>
        <v>0</v>
      </c>
      <c r="M10" s="63">
        <f>M11+M12+M17+M18+M19+M20+M13</f>
        <v>0</v>
      </c>
      <c r="N10" s="63">
        <f>N11+N12+N17+N18+N19+N20+N13</f>
        <v>0</v>
      </c>
      <c r="O10" s="63">
        <f>O11+O12+O17+O18+O19+O20+O13</f>
        <v>121522112</v>
      </c>
      <c r="P10" s="63">
        <f>P11+P12+P17+P18+P19+P20+P13</f>
        <v>121522112</v>
      </c>
      <c r="Q10" s="63">
        <f>F10+K10</f>
        <v>252599700</v>
      </c>
    </row>
    <row r="11" spans="1:17" s="31" customFormat="1" ht="92.25" customHeight="1" x14ac:dyDescent="0.2">
      <c r="A11" s="82" t="s">
        <v>22</v>
      </c>
      <c r="B11" s="82" t="s">
        <v>23</v>
      </c>
      <c r="C11" s="82" t="s">
        <v>24</v>
      </c>
      <c r="D11" s="82" t="s">
        <v>25</v>
      </c>
      <c r="E11" s="45" t="s">
        <v>26</v>
      </c>
      <c r="F11" s="59">
        <f t="shared" ref="F11:F18" si="1">G11+J11</f>
        <v>33240265</v>
      </c>
      <c r="G11" s="59">
        <v>33240265</v>
      </c>
      <c r="H11" s="59">
        <v>16484534</v>
      </c>
      <c r="I11" s="59">
        <v>2873400</v>
      </c>
      <c r="J11" s="59"/>
      <c r="K11" s="59">
        <f>L11+O11</f>
        <v>669800</v>
      </c>
      <c r="L11" s="59"/>
      <c r="M11" s="59"/>
      <c r="N11" s="59"/>
      <c r="O11" s="59">
        <v>669800</v>
      </c>
      <c r="P11" s="59">
        <v>669800</v>
      </c>
      <c r="Q11" s="60">
        <f t="shared" ref="Q11:Q17" si="2">F11+K11</f>
        <v>33910065</v>
      </c>
    </row>
    <row r="12" spans="1:17" s="31" customFormat="1" ht="28.5" customHeight="1" x14ac:dyDescent="0.2">
      <c r="A12" s="82" t="s">
        <v>27</v>
      </c>
      <c r="B12" s="82" t="s">
        <v>28</v>
      </c>
      <c r="C12" s="82" t="s">
        <v>29</v>
      </c>
      <c r="D12" s="82" t="s">
        <v>30</v>
      </c>
      <c r="E12" s="45" t="s">
        <v>31</v>
      </c>
      <c r="F12" s="59">
        <f t="shared" si="1"/>
        <v>4900000</v>
      </c>
      <c r="G12" s="59">
        <v>4900000</v>
      </c>
      <c r="H12" s="59">
        <v>2294100</v>
      </c>
      <c r="I12" s="59">
        <v>76100</v>
      </c>
      <c r="J12" s="59"/>
      <c r="K12" s="59">
        <f>L12+O12</f>
        <v>100000</v>
      </c>
      <c r="L12" s="59"/>
      <c r="M12" s="59"/>
      <c r="N12" s="59"/>
      <c r="O12" s="59">
        <v>100000</v>
      </c>
      <c r="P12" s="59">
        <v>100000</v>
      </c>
      <c r="Q12" s="60">
        <f t="shared" si="2"/>
        <v>5000000</v>
      </c>
    </row>
    <row r="13" spans="1:17" s="31" customFormat="1" ht="23.25" customHeight="1" x14ac:dyDescent="0.2">
      <c r="A13" s="47" t="s">
        <v>32</v>
      </c>
      <c r="B13" s="47" t="s">
        <v>33</v>
      </c>
      <c r="C13" s="47"/>
      <c r="D13" s="47"/>
      <c r="E13" s="48" t="s">
        <v>34</v>
      </c>
      <c r="F13" s="60">
        <f>F14</f>
        <v>3904400</v>
      </c>
      <c r="G13" s="60">
        <f t="shared" ref="G13:Q13" si="3">G14</f>
        <v>3904400</v>
      </c>
      <c r="H13" s="60">
        <f t="shared" si="3"/>
        <v>0</v>
      </c>
      <c r="I13" s="60">
        <f t="shared" si="3"/>
        <v>0</v>
      </c>
      <c r="J13" s="60">
        <f t="shared" si="3"/>
        <v>0</v>
      </c>
      <c r="K13" s="60">
        <f t="shared" si="3"/>
        <v>0</v>
      </c>
      <c r="L13" s="60">
        <f t="shared" si="3"/>
        <v>0</v>
      </c>
      <c r="M13" s="60">
        <f t="shared" si="3"/>
        <v>0</v>
      </c>
      <c r="N13" s="60">
        <f t="shared" si="3"/>
        <v>0</v>
      </c>
      <c r="O13" s="60">
        <f t="shared" si="3"/>
        <v>0</v>
      </c>
      <c r="P13" s="60">
        <f t="shared" si="3"/>
        <v>0</v>
      </c>
      <c r="Q13" s="60">
        <f t="shared" si="3"/>
        <v>3904400</v>
      </c>
    </row>
    <row r="14" spans="1:17" s="31" customFormat="1" ht="30" customHeight="1" x14ac:dyDescent="0.2">
      <c r="A14" s="83" t="s">
        <v>35</v>
      </c>
      <c r="B14" s="83" t="s">
        <v>36</v>
      </c>
      <c r="C14" s="83">
        <v>120201</v>
      </c>
      <c r="D14" s="83" t="s">
        <v>37</v>
      </c>
      <c r="E14" s="46" t="s">
        <v>38</v>
      </c>
      <c r="F14" s="61">
        <f t="shared" si="1"/>
        <v>3904400</v>
      </c>
      <c r="G14" s="61">
        <v>3904400</v>
      </c>
      <c r="H14" s="61"/>
      <c r="I14" s="61"/>
      <c r="J14" s="61"/>
      <c r="K14" s="61">
        <f>L14+O14</f>
        <v>0</v>
      </c>
      <c r="L14" s="61"/>
      <c r="M14" s="61"/>
      <c r="N14" s="61"/>
      <c r="O14" s="61"/>
      <c r="P14" s="61"/>
      <c r="Q14" s="61">
        <f t="shared" si="2"/>
        <v>3904400</v>
      </c>
    </row>
    <row r="15" spans="1:17" s="31" customFormat="1" ht="15" hidden="1" x14ac:dyDescent="0.2">
      <c r="A15" s="82"/>
      <c r="B15" s="82"/>
      <c r="C15" s="82" t="s">
        <v>39</v>
      </c>
      <c r="D15" s="82" t="s">
        <v>40</v>
      </c>
      <c r="E15" s="45" t="s">
        <v>41</v>
      </c>
      <c r="F15" s="59">
        <f t="shared" si="1"/>
        <v>0</v>
      </c>
      <c r="G15" s="59"/>
      <c r="H15" s="59"/>
      <c r="I15" s="59"/>
      <c r="J15" s="59"/>
      <c r="K15" s="59">
        <f t="shared" ref="K15:K20" si="4">L15+O15</f>
        <v>0</v>
      </c>
      <c r="L15" s="59"/>
      <c r="M15" s="59"/>
      <c r="N15" s="59"/>
      <c r="O15" s="59"/>
      <c r="P15" s="59"/>
      <c r="Q15" s="60">
        <f t="shared" si="2"/>
        <v>0</v>
      </c>
    </row>
    <row r="16" spans="1:17" s="31" customFormat="1" ht="30" hidden="1" x14ac:dyDescent="0.2">
      <c r="A16" s="82"/>
      <c r="B16" s="82"/>
      <c r="C16" s="82" t="s">
        <v>42</v>
      </c>
      <c r="D16" s="82" t="s">
        <v>40</v>
      </c>
      <c r="E16" s="45" t="s">
        <v>43</v>
      </c>
      <c r="F16" s="59">
        <f t="shared" si="1"/>
        <v>0</v>
      </c>
      <c r="G16" s="59"/>
      <c r="H16" s="59"/>
      <c r="I16" s="59"/>
      <c r="J16" s="59"/>
      <c r="K16" s="59">
        <f t="shared" si="4"/>
        <v>0</v>
      </c>
      <c r="L16" s="59"/>
      <c r="M16" s="59"/>
      <c r="N16" s="59"/>
      <c r="O16" s="59"/>
      <c r="P16" s="59"/>
      <c r="Q16" s="60">
        <f t="shared" si="2"/>
        <v>0</v>
      </c>
    </row>
    <row r="17" spans="1:17" s="31" customFormat="1" ht="30" x14ac:dyDescent="0.2">
      <c r="A17" s="82" t="s">
        <v>44</v>
      </c>
      <c r="B17" s="82" t="s">
        <v>45</v>
      </c>
      <c r="C17" s="82">
        <v>180409</v>
      </c>
      <c r="D17" s="82" t="s">
        <v>40</v>
      </c>
      <c r="E17" s="45" t="s">
        <v>46</v>
      </c>
      <c r="F17" s="59">
        <f t="shared" si="1"/>
        <v>0</v>
      </c>
      <c r="G17" s="59"/>
      <c r="H17" s="59"/>
      <c r="I17" s="59"/>
      <c r="J17" s="59"/>
      <c r="K17" s="59">
        <f t="shared" si="4"/>
        <v>98977212</v>
      </c>
      <c r="L17" s="59">
        <v>0</v>
      </c>
      <c r="M17" s="59">
        <v>0</v>
      </c>
      <c r="N17" s="59">
        <v>0</v>
      </c>
      <c r="O17" s="59">
        <v>98977212</v>
      </c>
      <c r="P17" s="59">
        <v>98977212</v>
      </c>
      <c r="Q17" s="60">
        <f t="shared" si="2"/>
        <v>98977212</v>
      </c>
    </row>
    <row r="18" spans="1:17" s="31" customFormat="1" ht="30" x14ac:dyDescent="0.2">
      <c r="A18" s="82" t="s">
        <v>47</v>
      </c>
      <c r="B18" s="82" t="s">
        <v>48</v>
      </c>
      <c r="C18" s="82" t="s">
        <v>49</v>
      </c>
      <c r="D18" s="82" t="s">
        <v>50</v>
      </c>
      <c r="E18" s="45" t="s">
        <v>51</v>
      </c>
      <c r="F18" s="59">
        <f t="shared" si="1"/>
        <v>21886138</v>
      </c>
      <c r="G18" s="59">
        <v>21886138</v>
      </c>
      <c r="H18" s="59"/>
      <c r="I18" s="59"/>
      <c r="J18" s="59"/>
      <c r="K18" s="59">
        <f>L18+O18</f>
        <v>4775100</v>
      </c>
      <c r="L18" s="59">
        <v>0</v>
      </c>
      <c r="M18" s="59">
        <v>0</v>
      </c>
      <c r="N18" s="59">
        <v>0</v>
      </c>
      <c r="O18" s="59">
        <v>4775100</v>
      </c>
      <c r="P18" s="59">
        <v>4775100</v>
      </c>
      <c r="Q18" s="60">
        <f>F18+K18</f>
        <v>26661238</v>
      </c>
    </row>
    <row r="19" spans="1:17" s="31" customFormat="1" ht="20.25" customHeight="1" x14ac:dyDescent="0.2">
      <c r="A19" s="82" t="s">
        <v>52</v>
      </c>
      <c r="B19" s="82" t="s">
        <v>53</v>
      </c>
      <c r="C19" s="82"/>
      <c r="D19" s="82" t="s">
        <v>54</v>
      </c>
      <c r="E19" s="45" t="s">
        <v>55</v>
      </c>
      <c r="F19" s="70">
        <f>G19+J19</f>
        <v>5146785</v>
      </c>
      <c r="G19" s="70">
        <v>5146785</v>
      </c>
      <c r="H19" s="70"/>
      <c r="I19" s="70"/>
      <c r="J19" s="70"/>
      <c r="K19" s="70">
        <f>L19+O19</f>
        <v>0</v>
      </c>
      <c r="L19" s="70">
        <v>0</v>
      </c>
      <c r="M19" s="70">
        <v>0</v>
      </c>
      <c r="N19" s="70">
        <v>0</v>
      </c>
      <c r="O19" s="70"/>
      <c r="P19" s="70"/>
      <c r="Q19" s="70">
        <f>F19+K19</f>
        <v>5146785</v>
      </c>
    </row>
    <row r="20" spans="1:17" s="31" customFormat="1" ht="23.25" customHeight="1" x14ac:dyDescent="0.2">
      <c r="A20" s="82" t="s">
        <v>56</v>
      </c>
      <c r="B20" s="82" t="s">
        <v>57</v>
      </c>
      <c r="C20" s="82">
        <v>250380</v>
      </c>
      <c r="D20" s="82" t="s">
        <v>58</v>
      </c>
      <c r="E20" s="45" t="s">
        <v>59</v>
      </c>
      <c r="F20" s="59">
        <f>G20+J20</f>
        <v>62000000</v>
      </c>
      <c r="G20" s="59">
        <f>G28+G23+G22+G25+G24+G26+G27</f>
        <v>62000000</v>
      </c>
      <c r="H20" s="59">
        <f>H28+H23+H22+H25+H24+H26+H27</f>
        <v>0</v>
      </c>
      <c r="I20" s="59">
        <f>I28+I23+I22+I25+I24+I26+I27</f>
        <v>0</v>
      </c>
      <c r="J20" s="59">
        <f>J28+J23+J22+J25+J24+J26+J27</f>
        <v>0</v>
      </c>
      <c r="K20" s="59">
        <f t="shared" si="4"/>
        <v>17000000</v>
      </c>
      <c r="L20" s="59">
        <f>L28+L23+L22+L25+L24+L26+L27</f>
        <v>0</v>
      </c>
      <c r="M20" s="59">
        <f>M28+M23+M22+M25+M24+M26+M27</f>
        <v>0</v>
      </c>
      <c r="N20" s="59">
        <f>N28+N23+N22+N25+N24+N26+N27</f>
        <v>0</v>
      </c>
      <c r="O20" s="59">
        <f>O28+O23+O22+O25+O24+O26+O27</f>
        <v>17000000</v>
      </c>
      <c r="P20" s="59">
        <f>P28+P23+P22+P25+P24+P26+P27</f>
        <v>17000000</v>
      </c>
      <c r="Q20" s="60">
        <f>F20+K20</f>
        <v>79000000</v>
      </c>
    </row>
    <row r="21" spans="1:17" s="25" customFormat="1" ht="20.25" customHeight="1" x14ac:dyDescent="0.2">
      <c r="A21" s="82"/>
      <c r="B21" s="82"/>
      <c r="C21" s="82"/>
      <c r="D21" s="82"/>
      <c r="E21" s="45" t="s">
        <v>60</v>
      </c>
      <c r="F21" s="59"/>
      <c r="G21" s="59"/>
      <c r="H21" s="59"/>
      <c r="I21" s="59"/>
      <c r="J21" s="59"/>
      <c r="K21" s="59"/>
      <c r="L21" s="59"/>
      <c r="M21" s="59"/>
      <c r="N21" s="59"/>
      <c r="O21" s="59"/>
      <c r="P21" s="59"/>
      <c r="Q21" s="60"/>
    </row>
    <row r="22" spans="1:17" s="31" customFormat="1" ht="90" x14ac:dyDescent="0.2">
      <c r="A22" s="82"/>
      <c r="B22" s="82"/>
      <c r="C22" s="82"/>
      <c r="D22" s="82"/>
      <c r="E22" s="45" t="s">
        <v>61</v>
      </c>
      <c r="F22" s="59">
        <f t="shared" ref="F22:F28" si="5">G22+J22</f>
        <v>60000000</v>
      </c>
      <c r="G22" s="59">
        <v>60000000</v>
      </c>
      <c r="H22" s="59"/>
      <c r="I22" s="59"/>
      <c r="J22" s="59"/>
      <c r="K22" s="59">
        <f>L22+O22</f>
        <v>0</v>
      </c>
      <c r="L22" s="59"/>
      <c r="M22" s="59"/>
      <c r="N22" s="59"/>
      <c r="O22" s="59"/>
      <c r="P22" s="59"/>
      <c r="Q22" s="60">
        <f t="shared" ref="Q22:Q28" si="6">F22+K22</f>
        <v>60000000</v>
      </c>
    </row>
    <row r="23" spans="1:17" s="31" customFormat="1" ht="155.25" customHeight="1" x14ac:dyDescent="0.2">
      <c r="A23" s="82"/>
      <c r="B23" s="82"/>
      <c r="C23" s="82"/>
      <c r="D23" s="82"/>
      <c r="E23" s="45" t="s">
        <v>62</v>
      </c>
      <c r="F23" s="59">
        <f t="shared" si="5"/>
        <v>0</v>
      </c>
      <c r="G23" s="59"/>
      <c r="H23" s="59"/>
      <c r="I23" s="59"/>
      <c r="J23" s="59"/>
      <c r="K23" s="59">
        <f>L23+O23</f>
        <v>6000000</v>
      </c>
      <c r="L23" s="59"/>
      <c r="M23" s="59"/>
      <c r="N23" s="59"/>
      <c r="O23" s="59">
        <v>6000000</v>
      </c>
      <c r="P23" s="59">
        <v>6000000</v>
      </c>
      <c r="Q23" s="60">
        <f t="shared" si="6"/>
        <v>6000000</v>
      </c>
    </row>
    <row r="24" spans="1:17" s="31" customFormat="1" ht="79.5" customHeight="1" x14ac:dyDescent="0.2">
      <c r="A24" s="82"/>
      <c r="B24" s="82"/>
      <c r="C24" s="82"/>
      <c r="D24" s="82"/>
      <c r="E24" s="45" t="s">
        <v>63</v>
      </c>
      <c r="F24" s="59">
        <f t="shared" si="5"/>
        <v>0</v>
      </c>
      <c r="G24" s="59"/>
      <c r="H24" s="59"/>
      <c r="I24" s="59"/>
      <c r="J24" s="59"/>
      <c r="K24" s="59">
        <f>L24+O24</f>
        <v>11000000</v>
      </c>
      <c r="L24" s="59"/>
      <c r="M24" s="59"/>
      <c r="N24" s="59"/>
      <c r="O24" s="59">
        <v>11000000</v>
      </c>
      <c r="P24" s="59">
        <v>11000000</v>
      </c>
      <c r="Q24" s="60">
        <f t="shared" si="6"/>
        <v>11000000</v>
      </c>
    </row>
    <row r="25" spans="1:17" s="31" customFormat="1" ht="104.25" hidden="1" customHeight="1" x14ac:dyDescent="0.2">
      <c r="A25" s="82"/>
      <c r="B25" s="82"/>
      <c r="C25" s="82"/>
      <c r="D25" s="82"/>
      <c r="E25" s="45" t="s">
        <v>64</v>
      </c>
      <c r="F25" s="59">
        <f t="shared" si="5"/>
        <v>0</v>
      </c>
      <c r="G25" s="59"/>
      <c r="H25" s="59"/>
      <c r="I25" s="59"/>
      <c r="J25" s="59"/>
      <c r="K25" s="59">
        <f>L25+O25</f>
        <v>0</v>
      </c>
      <c r="L25" s="59"/>
      <c r="M25" s="59"/>
      <c r="N25" s="59"/>
      <c r="O25" s="59"/>
      <c r="P25" s="59"/>
      <c r="Q25" s="60">
        <f t="shared" si="6"/>
        <v>0</v>
      </c>
    </row>
    <row r="26" spans="1:17" s="31" customFormat="1" ht="91.5" customHeight="1" x14ac:dyDescent="0.2">
      <c r="A26" s="82"/>
      <c r="B26" s="82"/>
      <c r="C26" s="82"/>
      <c r="D26" s="82"/>
      <c r="E26" s="45" t="s">
        <v>65</v>
      </c>
      <c r="F26" s="59">
        <f t="shared" si="5"/>
        <v>1000000</v>
      </c>
      <c r="G26" s="59">
        <v>1000000</v>
      </c>
      <c r="H26" s="59"/>
      <c r="I26" s="59"/>
      <c r="J26" s="59"/>
      <c r="K26" s="59"/>
      <c r="L26" s="59"/>
      <c r="M26" s="59"/>
      <c r="N26" s="59"/>
      <c r="O26" s="59"/>
      <c r="P26" s="59"/>
      <c r="Q26" s="60">
        <f t="shared" si="6"/>
        <v>1000000</v>
      </c>
    </row>
    <row r="27" spans="1:17" s="31" customFormat="1" ht="89.25" customHeight="1" x14ac:dyDescent="0.2">
      <c r="A27" s="82"/>
      <c r="B27" s="82"/>
      <c r="C27" s="82"/>
      <c r="D27" s="82"/>
      <c r="E27" s="45" t="s">
        <v>66</v>
      </c>
      <c r="F27" s="59">
        <f t="shared" si="5"/>
        <v>1000000</v>
      </c>
      <c r="G27" s="59">
        <v>1000000</v>
      </c>
      <c r="H27" s="59"/>
      <c r="I27" s="59"/>
      <c r="J27" s="59"/>
      <c r="K27" s="59"/>
      <c r="L27" s="59"/>
      <c r="M27" s="59"/>
      <c r="N27" s="59"/>
      <c r="O27" s="59"/>
      <c r="P27" s="59"/>
      <c r="Q27" s="60">
        <f t="shared" si="6"/>
        <v>1000000</v>
      </c>
    </row>
    <row r="28" spans="1:17" s="31" customFormat="1" ht="155.25" hidden="1" customHeight="1" x14ac:dyDescent="0.2">
      <c r="A28" s="82" t="s">
        <v>56</v>
      </c>
      <c r="B28" s="82" t="s">
        <v>57</v>
      </c>
      <c r="C28" s="82"/>
      <c r="D28" s="82"/>
      <c r="E28" s="45" t="s">
        <v>67</v>
      </c>
      <c r="F28" s="59">
        <f t="shared" si="5"/>
        <v>0</v>
      </c>
      <c r="G28" s="59"/>
      <c r="H28" s="59"/>
      <c r="I28" s="59"/>
      <c r="J28" s="59"/>
      <c r="K28" s="59">
        <f>L28+O28</f>
        <v>0</v>
      </c>
      <c r="L28" s="59"/>
      <c r="M28" s="59"/>
      <c r="N28" s="59"/>
      <c r="O28" s="59"/>
      <c r="P28" s="59"/>
      <c r="Q28" s="60">
        <f t="shared" si="6"/>
        <v>0</v>
      </c>
    </row>
    <row r="29" spans="1:17" s="32" customFormat="1" ht="27" customHeight="1" x14ac:dyDescent="0.2">
      <c r="A29" s="42" t="s">
        <v>68</v>
      </c>
      <c r="B29" s="42"/>
      <c r="C29" s="42" t="s">
        <v>69</v>
      </c>
      <c r="D29" s="42"/>
      <c r="E29" s="43" t="s">
        <v>70</v>
      </c>
      <c r="F29" s="62">
        <f>F30</f>
        <v>8662400</v>
      </c>
      <c r="G29" s="62">
        <f t="shared" ref="G29:Q29" si="7">G30</f>
        <v>8662400</v>
      </c>
      <c r="H29" s="62">
        <f t="shared" si="7"/>
        <v>1917600</v>
      </c>
      <c r="I29" s="62">
        <f t="shared" si="7"/>
        <v>58300</v>
      </c>
      <c r="J29" s="62">
        <f t="shared" si="7"/>
        <v>0</v>
      </c>
      <c r="K29" s="62">
        <f t="shared" si="7"/>
        <v>0</v>
      </c>
      <c r="L29" s="62">
        <f t="shared" si="7"/>
        <v>0</v>
      </c>
      <c r="M29" s="62">
        <f t="shared" si="7"/>
        <v>0</v>
      </c>
      <c r="N29" s="62">
        <f t="shared" si="7"/>
        <v>0</v>
      </c>
      <c r="O29" s="62">
        <f t="shared" si="7"/>
        <v>0</v>
      </c>
      <c r="P29" s="62">
        <f t="shared" si="7"/>
        <v>0</v>
      </c>
      <c r="Q29" s="62">
        <f t="shared" si="7"/>
        <v>8662400</v>
      </c>
    </row>
    <row r="30" spans="1:17" s="32" customFormat="1" ht="27" customHeight="1" x14ac:dyDescent="0.2">
      <c r="A30" s="53" t="s">
        <v>71</v>
      </c>
      <c r="B30" s="82"/>
      <c r="C30" s="53" t="s">
        <v>69</v>
      </c>
      <c r="D30" s="82"/>
      <c r="E30" s="54" t="s">
        <v>70</v>
      </c>
      <c r="F30" s="63">
        <f>G30+J30</f>
        <v>8662400</v>
      </c>
      <c r="G30" s="63">
        <f>G31+G32+G33</f>
        <v>8662400</v>
      </c>
      <c r="H30" s="63">
        <f>H31+H32+H33</f>
        <v>1917600</v>
      </c>
      <c r="I30" s="63">
        <f>I31+I32+I33</f>
        <v>58300</v>
      </c>
      <c r="J30" s="63">
        <f>J31+J32+J33</f>
        <v>0</v>
      </c>
      <c r="K30" s="63">
        <f>L30+O30</f>
        <v>0</v>
      </c>
      <c r="L30" s="63">
        <f>L31+L32+L33</f>
        <v>0</v>
      </c>
      <c r="M30" s="63">
        <f>M31+M32+M33</f>
        <v>0</v>
      </c>
      <c r="N30" s="63">
        <f>N31+N32+N33</f>
        <v>0</v>
      </c>
      <c r="O30" s="63">
        <f>O31+O32+O33</f>
        <v>0</v>
      </c>
      <c r="P30" s="63">
        <f>P31+P32+P33</f>
        <v>0</v>
      </c>
      <c r="Q30" s="62">
        <f>F30+K30</f>
        <v>8662400</v>
      </c>
    </row>
    <row r="31" spans="1:17" s="31" customFormat="1" ht="47.25" customHeight="1" x14ac:dyDescent="0.2">
      <c r="A31" s="82" t="s">
        <v>72</v>
      </c>
      <c r="B31" s="82" t="s">
        <v>73</v>
      </c>
      <c r="C31" s="82" t="s">
        <v>74</v>
      </c>
      <c r="D31" s="82" t="s">
        <v>75</v>
      </c>
      <c r="E31" s="45" t="s">
        <v>76</v>
      </c>
      <c r="F31" s="59">
        <f>G31+J31</f>
        <v>835400</v>
      </c>
      <c r="G31" s="59">
        <v>835400</v>
      </c>
      <c r="H31" s="59"/>
      <c r="I31" s="59"/>
      <c r="J31" s="59"/>
      <c r="K31" s="59">
        <f>L31+O31</f>
        <v>0</v>
      </c>
      <c r="L31" s="59"/>
      <c r="M31" s="59"/>
      <c r="N31" s="59"/>
      <c r="O31" s="59"/>
      <c r="P31" s="59"/>
      <c r="Q31" s="60">
        <f>F31+K31</f>
        <v>835400</v>
      </c>
    </row>
    <row r="32" spans="1:17" s="31" customFormat="1" ht="18.75" customHeight="1" x14ac:dyDescent="0.2">
      <c r="A32" s="82" t="s">
        <v>77</v>
      </c>
      <c r="B32" s="82" t="s">
        <v>78</v>
      </c>
      <c r="C32" s="82" t="s">
        <v>79</v>
      </c>
      <c r="D32" s="82" t="s">
        <v>80</v>
      </c>
      <c r="E32" s="45" t="s">
        <v>81</v>
      </c>
      <c r="F32" s="59">
        <f>G32+J32</f>
        <v>2569800</v>
      </c>
      <c r="G32" s="59">
        <v>2569800</v>
      </c>
      <c r="H32" s="59">
        <v>1917600</v>
      </c>
      <c r="I32" s="59">
        <v>58300</v>
      </c>
      <c r="J32" s="59"/>
      <c r="K32" s="59">
        <f>L32+O32</f>
        <v>0</v>
      </c>
      <c r="L32" s="59"/>
      <c r="M32" s="59"/>
      <c r="N32" s="59"/>
      <c r="O32" s="59"/>
      <c r="P32" s="59"/>
      <c r="Q32" s="60">
        <f>F32+K32</f>
        <v>2569800</v>
      </c>
    </row>
    <row r="33" spans="1:17" s="31" customFormat="1" ht="57" customHeight="1" x14ac:dyDescent="0.2">
      <c r="A33" s="82" t="s">
        <v>82</v>
      </c>
      <c r="B33" s="82" t="s">
        <v>83</v>
      </c>
      <c r="C33" s="82">
        <v>250388</v>
      </c>
      <c r="D33" s="82" t="s">
        <v>58</v>
      </c>
      <c r="E33" s="45" t="s">
        <v>84</v>
      </c>
      <c r="F33" s="59">
        <f>G33+J33</f>
        <v>5257200</v>
      </c>
      <c r="G33" s="59">
        <v>5257200</v>
      </c>
      <c r="H33" s="59"/>
      <c r="I33" s="59"/>
      <c r="J33" s="59"/>
      <c r="K33" s="59">
        <f>L33+O33</f>
        <v>0</v>
      </c>
      <c r="L33" s="59"/>
      <c r="M33" s="59"/>
      <c r="N33" s="59"/>
      <c r="O33" s="59"/>
      <c r="P33" s="59"/>
      <c r="Q33" s="60">
        <f>F33+K33</f>
        <v>5257200</v>
      </c>
    </row>
    <row r="34" spans="1:17" s="32" customFormat="1" ht="55.5" customHeight="1" x14ac:dyDescent="0.2">
      <c r="A34" s="42" t="s">
        <v>85</v>
      </c>
      <c r="B34" s="51"/>
      <c r="C34" s="51" t="s">
        <v>86</v>
      </c>
      <c r="D34" s="51"/>
      <c r="E34" s="52" t="s">
        <v>87</v>
      </c>
      <c r="F34" s="62">
        <f>F35</f>
        <v>2850000</v>
      </c>
      <c r="G34" s="62">
        <f t="shared" ref="G34:Q34" si="8">G35</f>
        <v>2850000</v>
      </c>
      <c r="H34" s="62">
        <f t="shared" si="8"/>
        <v>0</v>
      </c>
      <c r="I34" s="62">
        <f t="shared" si="8"/>
        <v>0</v>
      </c>
      <c r="J34" s="62">
        <f t="shared" si="8"/>
        <v>0</v>
      </c>
      <c r="K34" s="62">
        <f t="shared" si="8"/>
        <v>0</v>
      </c>
      <c r="L34" s="62">
        <f t="shared" si="8"/>
        <v>0</v>
      </c>
      <c r="M34" s="62">
        <f t="shared" si="8"/>
        <v>0</v>
      </c>
      <c r="N34" s="62">
        <f t="shared" si="8"/>
        <v>0</v>
      </c>
      <c r="O34" s="62">
        <f t="shared" si="8"/>
        <v>0</v>
      </c>
      <c r="P34" s="62">
        <f t="shared" si="8"/>
        <v>0</v>
      </c>
      <c r="Q34" s="62">
        <f t="shared" si="8"/>
        <v>2850000</v>
      </c>
    </row>
    <row r="35" spans="1:17" s="32" customFormat="1" ht="45" x14ac:dyDescent="0.2">
      <c r="A35" s="53" t="s">
        <v>88</v>
      </c>
      <c r="B35" s="82"/>
      <c r="C35" s="53" t="s">
        <v>86</v>
      </c>
      <c r="D35" s="82"/>
      <c r="E35" s="54" t="s">
        <v>87</v>
      </c>
      <c r="F35" s="63">
        <f>G35+J35</f>
        <v>2850000</v>
      </c>
      <c r="G35" s="63">
        <f>G36</f>
        <v>2850000</v>
      </c>
      <c r="H35" s="63">
        <f>H36</f>
        <v>0</v>
      </c>
      <c r="I35" s="63">
        <f>I36</f>
        <v>0</v>
      </c>
      <c r="J35" s="63">
        <f>J36</f>
        <v>0</v>
      </c>
      <c r="K35" s="63">
        <f>L35+O35</f>
        <v>0</v>
      </c>
      <c r="L35" s="63">
        <f>L36</f>
        <v>0</v>
      </c>
      <c r="M35" s="63">
        <f>M36</f>
        <v>0</v>
      </c>
      <c r="N35" s="63">
        <f>N36</f>
        <v>0</v>
      </c>
      <c r="O35" s="63">
        <f>O36</f>
        <v>0</v>
      </c>
      <c r="P35" s="63">
        <f>P36</f>
        <v>0</v>
      </c>
      <c r="Q35" s="62">
        <f>F35+K35</f>
        <v>2850000</v>
      </c>
    </row>
    <row r="36" spans="1:17" s="31" customFormat="1" ht="30" x14ac:dyDescent="0.2">
      <c r="A36" s="82" t="s">
        <v>89</v>
      </c>
      <c r="B36" s="82" t="s">
        <v>48</v>
      </c>
      <c r="C36" s="82">
        <v>180410</v>
      </c>
      <c r="D36" s="82" t="s">
        <v>50</v>
      </c>
      <c r="E36" s="45" t="s">
        <v>51</v>
      </c>
      <c r="F36" s="59">
        <f>G36+J36</f>
        <v>2850000</v>
      </c>
      <c r="G36" s="59">
        <v>2850000</v>
      </c>
      <c r="H36" s="59"/>
      <c r="I36" s="59"/>
      <c r="J36" s="59"/>
      <c r="K36" s="59">
        <f>L36+O36</f>
        <v>0</v>
      </c>
      <c r="L36" s="59"/>
      <c r="M36" s="59"/>
      <c r="N36" s="59"/>
      <c r="O36" s="59"/>
      <c r="P36" s="59"/>
      <c r="Q36" s="60">
        <f>F36+K36</f>
        <v>2850000</v>
      </c>
    </row>
    <row r="37" spans="1:17" s="32" customFormat="1" ht="42.75" x14ac:dyDescent="0.2">
      <c r="A37" s="42" t="s">
        <v>90</v>
      </c>
      <c r="B37" s="51"/>
      <c r="C37" s="51">
        <v>10</v>
      </c>
      <c r="D37" s="51"/>
      <c r="E37" s="52" t="s">
        <v>91</v>
      </c>
      <c r="F37" s="62">
        <f>F38</f>
        <v>1310238405</v>
      </c>
      <c r="G37" s="62">
        <f t="shared" ref="G37:Q37" si="9">G38</f>
        <v>1280814256</v>
      </c>
      <c r="H37" s="62">
        <f t="shared" si="9"/>
        <v>595497180</v>
      </c>
      <c r="I37" s="62">
        <f t="shared" si="9"/>
        <v>122013455</v>
      </c>
      <c r="J37" s="62">
        <f t="shared" si="9"/>
        <v>29424149</v>
      </c>
      <c r="K37" s="62">
        <f t="shared" si="9"/>
        <v>134528358.56999999</v>
      </c>
      <c r="L37" s="62">
        <f t="shared" si="9"/>
        <v>32664052</v>
      </c>
      <c r="M37" s="62">
        <f t="shared" si="9"/>
        <v>5820709</v>
      </c>
      <c r="N37" s="62">
        <f t="shared" si="9"/>
        <v>3420626</v>
      </c>
      <c r="O37" s="62">
        <f>O38</f>
        <v>101864306.57000001</v>
      </c>
      <c r="P37" s="62">
        <f t="shared" si="9"/>
        <v>99873835.570000008</v>
      </c>
      <c r="Q37" s="62">
        <f t="shared" si="9"/>
        <v>1444766763.5699999</v>
      </c>
    </row>
    <row r="38" spans="1:17" s="32" customFormat="1" ht="43.5" customHeight="1" x14ac:dyDescent="0.2">
      <c r="A38" s="53" t="s">
        <v>92</v>
      </c>
      <c r="B38" s="82"/>
      <c r="C38" s="53">
        <v>10</v>
      </c>
      <c r="D38" s="82"/>
      <c r="E38" s="54" t="s">
        <v>91</v>
      </c>
      <c r="F38" s="63">
        <f>G38+J38</f>
        <v>1310238405</v>
      </c>
      <c r="G38" s="63">
        <f>G39+G42+G45+G48+G49+G52+G55+G56+G57+G58+G59+G60+G61+G62+G63+G64+G67+G69+G73+G77+G78+G79+G72</f>
        <v>1280814256</v>
      </c>
      <c r="H38" s="63">
        <f>H39+H42+H45+H48+H49+H52+H55+H56+H57+H58+H59+H60+H61+H62+H63+H64+H67+H69+H73+H77+H78+H79+H72</f>
        <v>595497180</v>
      </c>
      <c r="I38" s="63">
        <f>I39+I42+I45+I48+I49+I52+I55+I56+I57+I58+I59+I60+I61+I62+I63+I64+I67+I69+I73+I77+I78+I79+I72</f>
        <v>122013455</v>
      </c>
      <c r="J38" s="63">
        <f>J39+J42+J45+J48+J49+J52+J55+J56+J57+J58+J59+J60+J61+J62+J63+J64+J67+J69+J73+J77+J78+J79+J72</f>
        <v>29424149</v>
      </c>
      <c r="K38" s="63">
        <f>L38+O38</f>
        <v>134528358.56999999</v>
      </c>
      <c r="L38" s="63">
        <f>L39+L42+L45+L48+L49+L52+L55+L56+L57+L58+L59+L60+L61+L62+L63+L64+L67+L69+L73+L77+L78+L79+L72</f>
        <v>32664052</v>
      </c>
      <c r="M38" s="63">
        <f>M39+M42+M45+M48+M49+M52+M55+M56+M57+M58+M59+M60+M61+M62+M63+M64+M67+M69+M73+M77+M78+M79+M72</f>
        <v>5820709</v>
      </c>
      <c r="N38" s="63">
        <f>N39+N42+N45+N48+N49+N52+N55+N56+N57+N58+N59+N60+N61+N62+N63+N64+N67+N69+N73+N77+N78+N79+N72</f>
        <v>3420626</v>
      </c>
      <c r="O38" s="63">
        <f>O39+O42+O45+O48+O49+O52+O55+O56+O57+O58+O59+O60+O61+O62+O63+O64+O67+O69+O73+O77+O78+O79+O72</f>
        <v>101864306.57000001</v>
      </c>
      <c r="P38" s="63">
        <f>P39+P42+P45+P48+P49+P52+P55+P56+P57+P58+P59+P60+P61+P62+P63+P64+P67+P69+P73+P77+P78+P79+P72</f>
        <v>99873835.570000008</v>
      </c>
      <c r="Q38" s="62">
        <f>F38+K38</f>
        <v>1444766763.5699999</v>
      </c>
    </row>
    <row r="39" spans="1:17" s="31" customFormat="1" ht="54" customHeight="1" x14ac:dyDescent="0.2">
      <c r="A39" s="18" t="s">
        <v>93</v>
      </c>
      <c r="B39" s="18" t="s">
        <v>94</v>
      </c>
      <c r="C39" s="18" t="s">
        <v>95</v>
      </c>
      <c r="D39" s="18" t="s">
        <v>96</v>
      </c>
      <c r="E39" s="45" t="s">
        <v>97</v>
      </c>
      <c r="F39" s="59">
        <f t="shared" ref="F39:F69" si="10">G39+J39</f>
        <v>105391135.02</v>
      </c>
      <c r="G39" s="59">
        <v>105391135.02</v>
      </c>
      <c r="H39" s="59">
        <v>58600699.420000002</v>
      </c>
      <c r="I39" s="59">
        <v>13068792.08</v>
      </c>
      <c r="J39" s="59"/>
      <c r="K39" s="59">
        <f>L39+O39</f>
        <v>6143614.4299999997</v>
      </c>
      <c r="L39" s="59">
        <v>82938.429999999993</v>
      </c>
      <c r="M39" s="59">
        <v>52296.02</v>
      </c>
      <c r="N39" s="59">
        <v>1200</v>
      </c>
      <c r="O39" s="59">
        <v>6060676</v>
      </c>
      <c r="P39" s="59">
        <v>6060676</v>
      </c>
      <c r="Q39" s="60">
        <f t="shared" ref="Q39:Q69" si="11">F39+K39</f>
        <v>111534749.44999999</v>
      </c>
    </row>
    <row r="40" spans="1:17" s="31" customFormat="1" ht="15.75" customHeight="1" x14ac:dyDescent="0.2">
      <c r="A40" s="18"/>
      <c r="B40" s="18"/>
      <c r="C40" s="18"/>
      <c r="D40" s="18"/>
      <c r="E40" s="46" t="s">
        <v>60</v>
      </c>
      <c r="F40" s="59"/>
      <c r="G40" s="59"/>
      <c r="H40" s="59"/>
      <c r="I40" s="59"/>
      <c r="J40" s="59"/>
      <c r="K40" s="59"/>
      <c r="L40" s="59"/>
      <c r="M40" s="59"/>
      <c r="N40" s="59"/>
      <c r="O40" s="59"/>
      <c r="P40" s="59"/>
      <c r="Q40" s="60"/>
    </row>
    <row r="41" spans="1:17" s="31" customFormat="1" ht="30" x14ac:dyDescent="0.2">
      <c r="A41" s="18"/>
      <c r="B41" s="18"/>
      <c r="C41" s="18"/>
      <c r="D41" s="18"/>
      <c r="E41" s="46" t="s">
        <v>98</v>
      </c>
      <c r="F41" s="61">
        <f>G41+J41</f>
        <v>44104768.009999998</v>
      </c>
      <c r="G41" s="61">
        <v>44104768.009999998</v>
      </c>
      <c r="H41" s="61">
        <v>36115243.130000003</v>
      </c>
      <c r="I41" s="61"/>
      <c r="J41" s="61"/>
      <c r="K41" s="61">
        <f>L41+O41</f>
        <v>127000</v>
      </c>
      <c r="L41" s="61"/>
      <c r="M41" s="61"/>
      <c r="N41" s="61"/>
      <c r="O41" s="61">
        <v>127000</v>
      </c>
      <c r="P41" s="61">
        <v>127000</v>
      </c>
      <c r="Q41" s="64">
        <f t="shared" si="11"/>
        <v>44231768.009999998</v>
      </c>
    </row>
    <row r="42" spans="1:17" s="31" customFormat="1" ht="91.5" customHeight="1" x14ac:dyDescent="0.2">
      <c r="A42" s="18" t="s">
        <v>99</v>
      </c>
      <c r="B42" s="18" t="s">
        <v>100</v>
      </c>
      <c r="C42" s="18" t="s">
        <v>101</v>
      </c>
      <c r="D42" s="18" t="s">
        <v>96</v>
      </c>
      <c r="E42" s="45" t="s">
        <v>102</v>
      </c>
      <c r="F42" s="59">
        <f t="shared" si="10"/>
        <v>329294378</v>
      </c>
      <c r="G42" s="59">
        <v>329294378</v>
      </c>
      <c r="H42" s="59">
        <v>203920185</v>
      </c>
      <c r="I42" s="59">
        <v>31838170</v>
      </c>
      <c r="J42" s="59">
        <v>0</v>
      </c>
      <c r="K42" s="59">
        <f>L42+O42</f>
        <v>21277134.260000002</v>
      </c>
      <c r="L42" s="59">
        <v>647541</v>
      </c>
      <c r="M42" s="59">
        <v>162100</v>
      </c>
      <c r="N42" s="59">
        <v>122003</v>
      </c>
      <c r="O42" s="59">
        <v>20629593.260000002</v>
      </c>
      <c r="P42" s="59">
        <v>20629593.260000002</v>
      </c>
      <c r="Q42" s="60">
        <f t="shared" si="11"/>
        <v>350571512.25999999</v>
      </c>
    </row>
    <row r="43" spans="1:17" s="31" customFormat="1" ht="15" x14ac:dyDescent="0.2">
      <c r="A43" s="18"/>
      <c r="B43" s="18"/>
      <c r="C43" s="18"/>
      <c r="D43" s="18"/>
      <c r="E43" s="46" t="s">
        <v>60</v>
      </c>
      <c r="F43" s="59"/>
      <c r="G43" s="59"/>
      <c r="H43" s="59"/>
      <c r="I43" s="59"/>
      <c r="J43" s="59"/>
      <c r="K43" s="59"/>
      <c r="L43" s="59"/>
      <c r="M43" s="59"/>
      <c r="N43" s="59"/>
      <c r="O43" s="59"/>
      <c r="P43" s="59"/>
      <c r="Q43" s="60"/>
    </row>
    <row r="44" spans="1:17" s="31" customFormat="1" ht="30" x14ac:dyDescent="0.2">
      <c r="A44" s="18"/>
      <c r="B44" s="18"/>
      <c r="C44" s="18"/>
      <c r="D44" s="18"/>
      <c r="E44" s="46" t="s">
        <v>98</v>
      </c>
      <c r="F44" s="61">
        <f t="shared" si="10"/>
        <v>180494531</v>
      </c>
      <c r="G44" s="61">
        <v>180494531</v>
      </c>
      <c r="H44" s="61">
        <v>147916413</v>
      </c>
      <c r="I44" s="61"/>
      <c r="J44" s="61">
        <v>0</v>
      </c>
      <c r="K44" s="61">
        <f>L44+O44</f>
        <v>0</v>
      </c>
      <c r="L44" s="61"/>
      <c r="M44" s="61"/>
      <c r="N44" s="61"/>
      <c r="O44" s="61"/>
      <c r="P44" s="61"/>
      <c r="Q44" s="64">
        <f t="shared" si="11"/>
        <v>180494531</v>
      </c>
    </row>
    <row r="45" spans="1:17" s="31" customFormat="1" ht="133.5" customHeight="1" x14ac:dyDescent="0.2">
      <c r="A45" s="18" t="s">
        <v>103</v>
      </c>
      <c r="B45" s="18" t="s">
        <v>104</v>
      </c>
      <c r="C45" s="18" t="s">
        <v>105</v>
      </c>
      <c r="D45" s="18" t="s">
        <v>96</v>
      </c>
      <c r="E45" s="45" t="s">
        <v>106</v>
      </c>
      <c r="F45" s="59">
        <f t="shared" si="10"/>
        <v>40471190.980000004</v>
      </c>
      <c r="G45" s="59">
        <v>40471190.980000004</v>
      </c>
      <c r="H45" s="59">
        <v>21392263.579999998</v>
      </c>
      <c r="I45" s="59">
        <v>4444589.92</v>
      </c>
      <c r="J45" s="59">
        <v>0</v>
      </c>
      <c r="K45" s="59">
        <f>L45+O45</f>
        <v>1901239.4400000002</v>
      </c>
      <c r="L45" s="59">
        <v>398661.57</v>
      </c>
      <c r="M45" s="59">
        <v>297703.98</v>
      </c>
      <c r="N45" s="59">
        <v>12000</v>
      </c>
      <c r="O45" s="59">
        <v>1502577.87</v>
      </c>
      <c r="P45" s="59">
        <v>1460577.87</v>
      </c>
      <c r="Q45" s="60">
        <f t="shared" si="11"/>
        <v>42372430.420000002</v>
      </c>
    </row>
    <row r="46" spans="1:17" s="31" customFormat="1" ht="15" x14ac:dyDescent="0.2">
      <c r="A46" s="18"/>
      <c r="B46" s="18"/>
      <c r="C46" s="18"/>
      <c r="D46" s="18"/>
      <c r="E46" s="46" t="s">
        <v>60</v>
      </c>
      <c r="F46" s="59"/>
      <c r="G46" s="59"/>
      <c r="H46" s="59"/>
      <c r="I46" s="59"/>
      <c r="J46" s="59"/>
      <c r="K46" s="59"/>
      <c r="L46" s="59"/>
      <c r="M46" s="59"/>
      <c r="N46" s="59"/>
      <c r="O46" s="59"/>
      <c r="P46" s="59"/>
      <c r="Q46" s="60"/>
    </row>
    <row r="47" spans="1:17" s="31" customFormat="1" ht="30" x14ac:dyDescent="0.2">
      <c r="A47" s="18"/>
      <c r="B47" s="18"/>
      <c r="C47" s="18"/>
      <c r="D47" s="18"/>
      <c r="E47" s="46" t="s">
        <v>98</v>
      </c>
      <c r="F47" s="61">
        <f t="shared" si="10"/>
        <v>17318267.990000002</v>
      </c>
      <c r="G47" s="61">
        <v>17318267.990000002</v>
      </c>
      <c r="H47" s="61">
        <v>14210998.870000001</v>
      </c>
      <c r="I47" s="61"/>
      <c r="J47" s="61">
        <v>0</v>
      </c>
      <c r="K47" s="61">
        <f>L47+O47</f>
        <v>0</v>
      </c>
      <c r="L47" s="61"/>
      <c r="M47" s="61"/>
      <c r="N47" s="61"/>
      <c r="O47" s="61"/>
      <c r="P47" s="61"/>
      <c r="Q47" s="64">
        <f t="shared" si="11"/>
        <v>17318267.990000002</v>
      </c>
    </row>
    <row r="48" spans="1:17" s="31" customFormat="1" ht="60" x14ac:dyDescent="0.2">
      <c r="A48" s="82" t="s">
        <v>107</v>
      </c>
      <c r="B48" s="82" t="s">
        <v>80</v>
      </c>
      <c r="C48" s="82" t="s">
        <v>108</v>
      </c>
      <c r="D48" s="82" t="s">
        <v>109</v>
      </c>
      <c r="E48" s="45" t="s">
        <v>110</v>
      </c>
      <c r="F48" s="59">
        <f t="shared" si="10"/>
        <v>27438928</v>
      </c>
      <c r="G48" s="59">
        <v>27438928</v>
      </c>
      <c r="H48" s="59">
        <v>15246542</v>
      </c>
      <c r="I48" s="59">
        <v>2241363</v>
      </c>
      <c r="J48" s="59"/>
      <c r="K48" s="59">
        <f>L48+O48</f>
        <v>2367573</v>
      </c>
      <c r="L48" s="59">
        <v>1389304</v>
      </c>
      <c r="M48" s="59">
        <v>154400</v>
      </c>
      <c r="N48" s="59">
        <v>31414</v>
      </c>
      <c r="O48" s="59">
        <v>978269</v>
      </c>
      <c r="P48" s="59">
        <v>905369</v>
      </c>
      <c r="Q48" s="60">
        <f t="shared" si="11"/>
        <v>29806501</v>
      </c>
    </row>
    <row r="49" spans="1:17" s="31" customFormat="1" ht="45" x14ac:dyDescent="0.2">
      <c r="A49" s="17" t="s">
        <v>111</v>
      </c>
      <c r="B49" s="17" t="s">
        <v>112</v>
      </c>
      <c r="C49" s="17" t="s">
        <v>113</v>
      </c>
      <c r="D49" s="17" t="s">
        <v>114</v>
      </c>
      <c r="E49" s="45" t="s">
        <v>115</v>
      </c>
      <c r="F49" s="59">
        <f>G49+J49</f>
        <v>495211332</v>
      </c>
      <c r="G49" s="59">
        <v>495211332</v>
      </c>
      <c r="H49" s="59">
        <v>272504453</v>
      </c>
      <c r="I49" s="59">
        <v>65606550</v>
      </c>
      <c r="J49" s="59"/>
      <c r="K49" s="59">
        <f>L49+O49</f>
        <v>23706142</v>
      </c>
      <c r="L49" s="59">
        <v>21507571</v>
      </c>
      <c r="M49" s="59">
        <v>5154209</v>
      </c>
      <c r="N49" s="59">
        <v>3254009</v>
      </c>
      <c r="O49" s="59">
        <v>2198571</v>
      </c>
      <c r="P49" s="59">
        <v>343000</v>
      </c>
      <c r="Q49" s="60">
        <f t="shared" si="11"/>
        <v>518917474</v>
      </c>
    </row>
    <row r="50" spans="1:17" s="31" customFormat="1" ht="15" x14ac:dyDescent="0.2">
      <c r="A50" s="16"/>
      <c r="B50" s="16"/>
      <c r="C50" s="16"/>
      <c r="D50" s="16"/>
      <c r="E50" s="46" t="s">
        <v>60</v>
      </c>
      <c r="F50" s="59"/>
      <c r="G50" s="59"/>
      <c r="H50" s="59"/>
      <c r="I50" s="59"/>
      <c r="J50" s="59"/>
      <c r="K50" s="59"/>
      <c r="L50" s="59"/>
      <c r="M50" s="59"/>
      <c r="N50" s="59"/>
      <c r="O50" s="59"/>
      <c r="P50" s="59"/>
      <c r="Q50" s="60"/>
    </row>
    <row r="51" spans="1:17" s="31" customFormat="1" ht="30" x14ac:dyDescent="0.2">
      <c r="A51" s="15"/>
      <c r="B51" s="15"/>
      <c r="C51" s="15"/>
      <c r="D51" s="15"/>
      <c r="E51" s="46" t="s">
        <v>98</v>
      </c>
      <c r="F51" s="59">
        <f t="shared" si="10"/>
        <v>105217040</v>
      </c>
      <c r="G51" s="59">
        <v>105217040</v>
      </c>
      <c r="H51" s="59">
        <v>86277507</v>
      </c>
      <c r="I51" s="59">
        <v>0</v>
      </c>
      <c r="J51" s="59">
        <v>0</v>
      </c>
      <c r="K51" s="59">
        <f t="shared" ref="K51:K63" si="12">L51+O51</f>
        <v>310000</v>
      </c>
      <c r="L51" s="59"/>
      <c r="M51" s="59"/>
      <c r="N51" s="59"/>
      <c r="O51" s="59">
        <v>310000</v>
      </c>
      <c r="P51" s="59">
        <v>310000</v>
      </c>
      <c r="Q51" s="60">
        <f t="shared" si="11"/>
        <v>105527040</v>
      </c>
    </row>
    <row r="52" spans="1:17" s="31" customFormat="1" ht="42" customHeight="1" x14ac:dyDescent="0.2">
      <c r="A52" s="18" t="s">
        <v>116</v>
      </c>
      <c r="B52" s="18" t="s">
        <v>117</v>
      </c>
      <c r="C52" s="18" t="s">
        <v>118</v>
      </c>
      <c r="D52" s="18" t="s">
        <v>119</v>
      </c>
      <c r="E52" s="45" t="s">
        <v>120</v>
      </c>
      <c r="F52" s="59">
        <f t="shared" si="10"/>
        <v>110029131</v>
      </c>
      <c r="G52" s="59">
        <v>110029131</v>
      </c>
      <c r="H52" s="59"/>
      <c r="I52" s="59"/>
      <c r="J52" s="59"/>
      <c r="K52" s="59">
        <f t="shared" si="12"/>
        <v>18046591</v>
      </c>
      <c r="L52" s="59">
        <v>5993841</v>
      </c>
      <c r="M52" s="59"/>
      <c r="N52" s="59"/>
      <c r="O52" s="59">
        <v>12052750</v>
      </c>
      <c r="P52" s="59">
        <v>12052750</v>
      </c>
      <c r="Q52" s="60">
        <f t="shared" si="11"/>
        <v>128075722</v>
      </c>
    </row>
    <row r="53" spans="1:17" s="31" customFormat="1" ht="15" x14ac:dyDescent="0.2">
      <c r="A53" s="18"/>
      <c r="B53" s="18"/>
      <c r="C53" s="18"/>
      <c r="D53" s="18"/>
      <c r="E53" s="46" t="s">
        <v>60</v>
      </c>
      <c r="F53" s="59">
        <f t="shared" si="10"/>
        <v>0</v>
      </c>
      <c r="G53" s="59"/>
      <c r="H53" s="59"/>
      <c r="I53" s="59"/>
      <c r="J53" s="59"/>
      <c r="K53" s="59">
        <f t="shared" si="12"/>
        <v>0</v>
      </c>
      <c r="L53" s="59"/>
      <c r="M53" s="59"/>
      <c r="N53" s="59"/>
      <c r="O53" s="59"/>
      <c r="P53" s="59"/>
      <c r="Q53" s="60">
        <f t="shared" si="11"/>
        <v>0</v>
      </c>
    </row>
    <row r="54" spans="1:17" s="31" customFormat="1" ht="30" x14ac:dyDescent="0.2">
      <c r="A54" s="18"/>
      <c r="B54" s="18"/>
      <c r="C54" s="18"/>
      <c r="D54" s="18"/>
      <c r="E54" s="46" t="s">
        <v>98</v>
      </c>
      <c r="F54" s="61">
        <f t="shared" si="10"/>
        <v>21201793</v>
      </c>
      <c r="G54" s="61">
        <v>21201793</v>
      </c>
      <c r="H54" s="61"/>
      <c r="I54" s="61"/>
      <c r="J54" s="61"/>
      <c r="K54" s="61">
        <f t="shared" si="12"/>
        <v>1000000</v>
      </c>
      <c r="L54" s="61"/>
      <c r="M54" s="61"/>
      <c r="N54" s="61"/>
      <c r="O54" s="61">
        <v>1000000</v>
      </c>
      <c r="P54" s="61">
        <v>1000000</v>
      </c>
      <c r="Q54" s="64">
        <f t="shared" si="11"/>
        <v>22201793</v>
      </c>
    </row>
    <row r="55" spans="1:17" s="31" customFormat="1" ht="39" customHeight="1" x14ac:dyDescent="0.2">
      <c r="A55" s="82" t="s">
        <v>121</v>
      </c>
      <c r="B55" s="82" t="s">
        <v>122</v>
      </c>
      <c r="C55" s="82" t="s">
        <v>123</v>
      </c>
      <c r="D55" s="82" t="s">
        <v>124</v>
      </c>
      <c r="E55" s="45" t="s">
        <v>125</v>
      </c>
      <c r="F55" s="59">
        <f t="shared" si="10"/>
        <v>9475863</v>
      </c>
      <c r="G55" s="59">
        <v>9475863</v>
      </c>
      <c r="H55" s="59"/>
      <c r="I55" s="59"/>
      <c r="J55" s="59"/>
      <c r="K55" s="59">
        <f t="shared" si="12"/>
        <v>702772</v>
      </c>
      <c r="L55" s="59">
        <v>702772</v>
      </c>
      <c r="M55" s="59"/>
      <c r="N55" s="59"/>
      <c r="O55" s="59"/>
      <c r="P55" s="59"/>
      <c r="Q55" s="60">
        <f t="shared" si="11"/>
        <v>10178635</v>
      </c>
    </row>
    <row r="56" spans="1:17" s="31" customFormat="1" ht="90" x14ac:dyDescent="0.2">
      <c r="A56" s="82" t="s">
        <v>126</v>
      </c>
      <c r="B56" s="82" t="s">
        <v>127</v>
      </c>
      <c r="C56" s="82" t="s">
        <v>128</v>
      </c>
      <c r="D56" s="82" t="s">
        <v>75</v>
      </c>
      <c r="E56" s="45" t="s">
        <v>129</v>
      </c>
      <c r="F56" s="59">
        <f t="shared" si="10"/>
        <v>26541641</v>
      </c>
      <c r="G56" s="59">
        <v>26541641</v>
      </c>
      <c r="H56" s="59"/>
      <c r="I56" s="59"/>
      <c r="J56" s="59"/>
      <c r="K56" s="59">
        <f t="shared" si="12"/>
        <v>2006054</v>
      </c>
      <c r="L56" s="59">
        <v>1941423</v>
      </c>
      <c r="M56" s="59"/>
      <c r="N56" s="59"/>
      <c r="O56" s="59">
        <v>64631</v>
      </c>
      <c r="P56" s="59">
        <v>44631</v>
      </c>
      <c r="Q56" s="60">
        <f t="shared" si="11"/>
        <v>28547695</v>
      </c>
    </row>
    <row r="57" spans="1:17" s="31" customFormat="1" ht="30" customHeight="1" x14ac:dyDescent="0.2">
      <c r="A57" s="82" t="s">
        <v>130</v>
      </c>
      <c r="B57" s="82" t="s">
        <v>131</v>
      </c>
      <c r="C57" s="82" t="s">
        <v>132</v>
      </c>
      <c r="D57" s="82" t="s">
        <v>133</v>
      </c>
      <c r="E57" s="45" t="s">
        <v>134</v>
      </c>
      <c r="F57" s="59">
        <f>G57+J57</f>
        <v>1391282</v>
      </c>
      <c r="G57" s="59">
        <v>1391282</v>
      </c>
      <c r="H57" s="59"/>
      <c r="I57" s="59"/>
      <c r="J57" s="59"/>
      <c r="K57" s="59">
        <f t="shared" si="12"/>
        <v>41600</v>
      </c>
      <c r="L57" s="59"/>
      <c r="M57" s="59"/>
      <c r="N57" s="59"/>
      <c r="O57" s="59">
        <v>41600</v>
      </c>
      <c r="P57" s="59">
        <v>41600</v>
      </c>
      <c r="Q57" s="60">
        <f>F57+K57</f>
        <v>1432882</v>
      </c>
    </row>
    <row r="58" spans="1:17" s="31" customFormat="1" ht="42" customHeight="1" x14ac:dyDescent="0.2">
      <c r="A58" s="82" t="s">
        <v>135</v>
      </c>
      <c r="B58" s="82" t="s">
        <v>136</v>
      </c>
      <c r="C58" s="82" t="s">
        <v>137</v>
      </c>
      <c r="D58" s="82" t="s">
        <v>30</v>
      </c>
      <c r="E58" s="45" t="s">
        <v>138</v>
      </c>
      <c r="F58" s="59">
        <f t="shared" si="10"/>
        <v>15119972</v>
      </c>
      <c r="G58" s="59">
        <v>15119972</v>
      </c>
      <c r="H58" s="59">
        <v>5980900</v>
      </c>
      <c r="I58" s="59">
        <v>428819</v>
      </c>
      <c r="J58" s="59"/>
      <c r="K58" s="59">
        <f t="shared" si="12"/>
        <v>1200000</v>
      </c>
      <c r="L58" s="59"/>
      <c r="M58" s="59"/>
      <c r="N58" s="59"/>
      <c r="O58" s="59">
        <v>1200000</v>
      </c>
      <c r="P58" s="59">
        <v>1200000</v>
      </c>
      <c r="Q58" s="60">
        <f t="shared" si="11"/>
        <v>16319972</v>
      </c>
    </row>
    <row r="59" spans="1:17" s="31" customFormat="1" ht="60" x14ac:dyDescent="0.2">
      <c r="A59" s="82" t="s">
        <v>139</v>
      </c>
      <c r="B59" s="82" t="s">
        <v>140</v>
      </c>
      <c r="C59" s="82" t="s">
        <v>141</v>
      </c>
      <c r="D59" s="82" t="s">
        <v>30</v>
      </c>
      <c r="E59" s="45" t="s">
        <v>142</v>
      </c>
      <c r="F59" s="59">
        <f t="shared" si="10"/>
        <v>2403757</v>
      </c>
      <c r="G59" s="59">
        <v>2403757</v>
      </c>
      <c r="H59" s="59">
        <v>1459400</v>
      </c>
      <c r="I59" s="59">
        <v>82317</v>
      </c>
      <c r="J59" s="59"/>
      <c r="K59" s="59">
        <f t="shared" si="12"/>
        <v>59025</v>
      </c>
      <c r="L59" s="59"/>
      <c r="M59" s="59"/>
      <c r="N59" s="59"/>
      <c r="O59" s="59">
        <v>59025</v>
      </c>
      <c r="P59" s="59">
        <v>59025</v>
      </c>
      <c r="Q59" s="60">
        <f t="shared" si="11"/>
        <v>2462782</v>
      </c>
    </row>
    <row r="60" spans="1:17" s="31" customFormat="1" ht="32.25" customHeight="1" x14ac:dyDescent="0.2">
      <c r="A60" s="82" t="s">
        <v>143</v>
      </c>
      <c r="B60" s="82" t="s">
        <v>144</v>
      </c>
      <c r="C60" s="82" t="s">
        <v>145</v>
      </c>
      <c r="D60" s="82" t="s">
        <v>30</v>
      </c>
      <c r="E60" s="45" t="s">
        <v>146</v>
      </c>
      <c r="F60" s="59">
        <f t="shared" si="10"/>
        <v>5367648</v>
      </c>
      <c r="G60" s="59">
        <v>5367648</v>
      </c>
      <c r="H60" s="59">
        <v>3533900</v>
      </c>
      <c r="I60" s="59">
        <v>144316</v>
      </c>
      <c r="J60" s="59"/>
      <c r="K60" s="59">
        <f t="shared" si="12"/>
        <v>140275</v>
      </c>
      <c r="L60" s="59"/>
      <c r="M60" s="59"/>
      <c r="N60" s="59"/>
      <c r="O60" s="59">
        <v>140275</v>
      </c>
      <c r="P60" s="59">
        <v>140275</v>
      </c>
      <c r="Q60" s="60">
        <f t="shared" si="11"/>
        <v>5507923</v>
      </c>
    </row>
    <row r="61" spans="1:17" s="31" customFormat="1" ht="18" customHeight="1" x14ac:dyDescent="0.2">
      <c r="A61" s="82" t="s">
        <v>147</v>
      </c>
      <c r="B61" s="82" t="s">
        <v>28</v>
      </c>
      <c r="C61" s="82" t="s">
        <v>29</v>
      </c>
      <c r="D61" s="82" t="s">
        <v>30</v>
      </c>
      <c r="E61" s="45" t="s">
        <v>31</v>
      </c>
      <c r="F61" s="59">
        <f>G61+J61</f>
        <v>22844430</v>
      </c>
      <c r="G61" s="59">
        <v>22844430</v>
      </c>
      <c r="H61" s="59">
        <v>10072700</v>
      </c>
      <c r="I61" s="59">
        <v>4065138</v>
      </c>
      <c r="J61" s="59">
        <v>0</v>
      </c>
      <c r="K61" s="59">
        <f t="shared" si="12"/>
        <v>0</v>
      </c>
      <c r="L61" s="59"/>
      <c r="M61" s="59"/>
      <c r="N61" s="59"/>
      <c r="O61" s="59"/>
      <c r="P61" s="59"/>
      <c r="Q61" s="60">
        <f>F61+K61</f>
        <v>22844430</v>
      </c>
    </row>
    <row r="62" spans="1:17" s="31" customFormat="1" ht="23.25" customHeight="1" x14ac:dyDescent="0.2">
      <c r="A62" s="82" t="s">
        <v>148</v>
      </c>
      <c r="B62" s="82" t="s">
        <v>149</v>
      </c>
      <c r="C62" s="82" t="s">
        <v>150</v>
      </c>
      <c r="D62" s="82" t="s">
        <v>30</v>
      </c>
      <c r="E62" s="45" t="s">
        <v>151</v>
      </c>
      <c r="F62" s="59">
        <f t="shared" si="10"/>
        <v>2949949.5</v>
      </c>
      <c r="G62" s="59">
        <v>2949949.5</v>
      </c>
      <c r="H62" s="59"/>
      <c r="I62" s="59"/>
      <c r="J62" s="59"/>
      <c r="K62" s="59">
        <f t="shared" si="12"/>
        <v>19307800</v>
      </c>
      <c r="L62" s="59"/>
      <c r="M62" s="59"/>
      <c r="N62" s="59"/>
      <c r="O62" s="59">
        <v>19307800</v>
      </c>
      <c r="P62" s="59">
        <v>19307800</v>
      </c>
      <c r="Q62" s="60">
        <f t="shared" si="11"/>
        <v>22257749.5</v>
      </c>
    </row>
    <row r="63" spans="1:17" s="25" customFormat="1" ht="72" customHeight="1" x14ac:dyDescent="0.2">
      <c r="A63" s="82" t="s">
        <v>152</v>
      </c>
      <c r="B63" s="82" t="s">
        <v>153</v>
      </c>
      <c r="C63" s="82" t="s">
        <v>154</v>
      </c>
      <c r="D63" s="82" t="s">
        <v>94</v>
      </c>
      <c r="E63" s="45" t="s">
        <v>155</v>
      </c>
      <c r="F63" s="59">
        <f t="shared" si="10"/>
        <v>1915868</v>
      </c>
      <c r="G63" s="59">
        <v>1915868</v>
      </c>
      <c r="H63" s="59"/>
      <c r="I63" s="59"/>
      <c r="J63" s="59"/>
      <c r="K63" s="59">
        <f t="shared" si="12"/>
        <v>0</v>
      </c>
      <c r="L63" s="59"/>
      <c r="M63" s="59"/>
      <c r="N63" s="59"/>
      <c r="O63" s="59"/>
      <c r="P63" s="59"/>
      <c r="Q63" s="60">
        <f t="shared" si="11"/>
        <v>1915868</v>
      </c>
    </row>
    <row r="64" spans="1:17" s="25" customFormat="1" ht="26.25" customHeight="1" x14ac:dyDescent="0.2">
      <c r="A64" s="47" t="s">
        <v>156</v>
      </c>
      <c r="B64" s="47" t="s">
        <v>157</v>
      </c>
      <c r="C64" s="47"/>
      <c r="D64" s="47"/>
      <c r="E64" s="48" t="s">
        <v>158</v>
      </c>
      <c r="F64" s="60">
        <f>F65+F66</f>
        <v>308750</v>
      </c>
      <c r="G64" s="60">
        <f t="shared" ref="G64:Q64" si="13">G65+G66</f>
        <v>308750</v>
      </c>
      <c r="H64" s="60">
        <f t="shared" si="13"/>
        <v>0</v>
      </c>
      <c r="I64" s="60">
        <f t="shared" si="13"/>
        <v>0</v>
      </c>
      <c r="J64" s="60">
        <f t="shared" si="13"/>
        <v>0</v>
      </c>
      <c r="K64" s="60">
        <f t="shared" si="13"/>
        <v>0</v>
      </c>
      <c r="L64" s="60">
        <f t="shared" si="13"/>
        <v>0</v>
      </c>
      <c r="M64" s="60">
        <f t="shared" si="13"/>
        <v>0</v>
      </c>
      <c r="N64" s="60">
        <f t="shared" si="13"/>
        <v>0</v>
      </c>
      <c r="O64" s="60">
        <f t="shared" si="13"/>
        <v>0</v>
      </c>
      <c r="P64" s="60">
        <f t="shared" si="13"/>
        <v>0</v>
      </c>
      <c r="Q64" s="60">
        <f t="shared" si="13"/>
        <v>308750</v>
      </c>
    </row>
    <row r="65" spans="1:17" s="44" customFormat="1" ht="45" x14ac:dyDescent="0.2">
      <c r="A65" s="83" t="s">
        <v>159</v>
      </c>
      <c r="B65" s="83" t="s">
        <v>160</v>
      </c>
      <c r="C65" s="83">
        <v>130102</v>
      </c>
      <c r="D65" s="83" t="s">
        <v>161</v>
      </c>
      <c r="E65" s="46" t="s">
        <v>162</v>
      </c>
      <c r="F65" s="61">
        <f t="shared" si="10"/>
        <v>228750</v>
      </c>
      <c r="G65" s="61">
        <v>228750</v>
      </c>
      <c r="H65" s="61"/>
      <c r="I65" s="61"/>
      <c r="J65" s="61"/>
      <c r="K65" s="61">
        <f>L65+O65</f>
        <v>0</v>
      </c>
      <c r="L65" s="61"/>
      <c r="M65" s="61"/>
      <c r="N65" s="61"/>
      <c r="O65" s="61"/>
      <c r="P65" s="61"/>
      <c r="Q65" s="64">
        <f t="shared" si="11"/>
        <v>228750</v>
      </c>
    </row>
    <row r="66" spans="1:17" s="44" customFormat="1" ht="45" x14ac:dyDescent="0.2">
      <c r="A66" s="83" t="s">
        <v>163</v>
      </c>
      <c r="B66" s="83" t="s">
        <v>164</v>
      </c>
      <c r="C66" s="83">
        <v>130106</v>
      </c>
      <c r="D66" s="83" t="s">
        <v>161</v>
      </c>
      <c r="E66" s="46" t="s">
        <v>165</v>
      </c>
      <c r="F66" s="61">
        <f t="shared" si="10"/>
        <v>80000</v>
      </c>
      <c r="G66" s="61">
        <v>80000</v>
      </c>
      <c r="H66" s="61"/>
      <c r="I66" s="61"/>
      <c r="J66" s="61"/>
      <c r="K66" s="61">
        <f>L66+O66</f>
        <v>0</v>
      </c>
      <c r="L66" s="61"/>
      <c r="M66" s="61"/>
      <c r="N66" s="61"/>
      <c r="O66" s="61"/>
      <c r="P66" s="61"/>
      <c r="Q66" s="64">
        <f t="shared" si="11"/>
        <v>80000</v>
      </c>
    </row>
    <row r="67" spans="1:17" s="44" customFormat="1" ht="28.5" x14ac:dyDescent="0.2">
      <c r="A67" s="47" t="s">
        <v>166</v>
      </c>
      <c r="B67" s="47" t="s">
        <v>167</v>
      </c>
      <c r="C67" s="47"/>
      <c r="D67" s="47"/>
      <c r="E67" s="48" t="s">
        <v>168</v>
      </c>
      <c r="F67" s="60">
        <f>F68</f>
        <v>5688962</v>
      </c>
      <c r="G67" s="60">
        <f t="shared" ref="G67:Q67" si="14">G68</f>
        <v>5688962</v>
      </c>
      <c r="H67" s="60">
        <f t="shared" si="14"/>
        <v>2786137</v>
      </c>
      <c r="I67" s="60">
        <f t="shared" si="14"/>
        <v>93400</v>
      </c>
      <c r="J67" s="60">
        <f t="shared" si="14"/>
        <v>0</v>
      </c>
      <c r="K67" s="60">
        <f t="shared" si="14"/>
        <v>0</v>
      </c>
      <c r="L67" s="60">
        <f t="shared" si="14"/>
        <v>0</v>
      </c>
      <c r="M67" s="60">
        <f t="shared" si="14"/>
        <v>0</v>
      </c>
      <c r="N67" s="60">
        <f t="shared" si="14"/>
        <v>0</v>
      </c>
      <c r="O67" s="60">
        <f t="shared" si="14"/>
        <v>0</v>
      </c>
      <c r="P67" s="60">
        <f t="shared" si="14"/>
        <v>0</v>
      </c>
      <c r="Q67" s="60">
        <f t="shared" si="14"/>
        <v>5688962</v>
      </c>
    </row>
    <row r="68" spans="1:17" s="44" customFormat="1" ht="60" x14ac:dyDescent="0.2">
      <c r="A68" s="83" t="s">
        <v>169</v>
      </c>
      <c r="B68" s="83" t="s">
        <v>170</v>
      </c>
      <c r="C68" s="83">
        <v>130107</v>
      </c>
      <c r="D68" s="83" t="s">
        <v>161</v>
      </c>
      <c r="E68" s="46" t="s">
        <v>171</v>
      </c>
      <c r="F68" s="61">
        <f t="shared" si="10"/>
        <v>5688962</v>
      </c>
      <c r="G68" s="61">
        <v>5688962</v>
      </c>
      <c r="H68" s="61">
        <v>2786137</v>
      </c>
      <c r="I68" s="61">
        <v>93400</v>
      </c>
      <c r="J68" s="61"/>
      <c r="K68" s="61">
        <f t="shared" ref="K68:K73" si="15">L68+O68</f>
        <v>0</v>
      </c>
      <c r="L68" s="61"/>
      <c r="M68" s="61"/>
      <c r="N68" s="61"/>
      <c r="O68" s="61"/>
      <c r="P68" s="61"/>
      <c r="Q68" s="64">
        <f t="shared" si="11"/>
        <v>5688962</v>
      </c>
    </row>
    <row r="69" spans="1:17" s="25" customFormat="1" ht="30" customHeight="1" x14ac:dyDescent="0.2">
      <c r="A69" s="50">
        <v>1016310</v>
      </c>
      <c r="B69" s="50">
        <v>6310</v>
      </c>
      <c r="C69" s="50" t="s">
        <v>39</v>
      </c>
      <c r="D69" s="50" t="s">
        <v>40</v>
      </c>
      <c r="E69" s="45" t="s">
        <v>172</v>
      </c>
      <c r="F69" s="59">
        <f t="shared" si="10"/>
        <v>0</v>
      </c>
      <c r="G69" s="59"/>
      <c r="H69" s="59"/>
      <c r="I69" s="59"/>
      <c r="J69" s="59"/>
      <c r="K69" s="59">
        <f t="shared" si="15"/>
        <v>5946368.4399999995</v>
      </c>
      <c r="L69" s="59"/>
      <c r="M69" s="59"/>
      <c r="N69" s="59"/>
      <c r="O69" s="59">
        <v>5946368.4399999995</v>
      </c>
      <c r="P69" s="59">
        <v>5946368.4399999995</v>
      </c>
      <c r="Q69" s="60">
        <f t="shared" si="11"/>
        <v>5946368.4399999995</v>
      </c>
    </row>
    <row r="70" spans="1:17" s="31" customFormat="1" ht="15" hidden="1" x14ac:dyDescent="0.2">
      <c r="A70" s="49"/>
      <c r="B70" s="49"/>
      <c r="C70" s="49"/>
      <c r="D70" s="49"/>
      <c r="E70" s="46" t="s">
        <v>60</v>
      </c>
      <c r="F70" s="59">
        <f>G70+J70</f>
        <v>0</v>
      </c>
      <c r="G70" s="59"/>
      <c r="H70" s="59"/>
      <c r="I70" s="59"/>
      <c r="J70" s="59"/>
      <c r="K70" s="59">
        <f t="shared" si="15"/>
        <v>0</v>
      </c>
      <c r="L70" s="59"/>
      <c r="M70" s="59"/>
      <c r="N70" s="59"/>
      <c r="O70" s="59"/>
      <c r="P70" s="59"/>
      <c r="Q70" s="60">
        <f>F70+K70</f>
        <v>0</v>
      </c>
    </row>
    <row r="71" spans="1:17" s="31" customFormat="1" ht="30" hidden="1" x14ac:dyDescent="0.2">
      <c r="A71" s="49"/>
      <c r="B71" s="49"/>
      <c r="C71" s="49"/>
      <c r="D71" s="49"/>
      <c r="E71" s="46" t="s">
        <v>98</v>
      </c>
      <c r="F71" s="59">
        <f>G71+J71</f>
        <v>0</v>
      </c>
      <c r="G71" s="59"/>
      <c r="H71" s="59"/>
      <c r="I71" s="59"/>
      <c r="J71" s="59"/>
      <c r="K71" s="59">
        <f t="shared" si="15"/>
        <v>0</v>
      </c>
      <c r="L71" s="59"/>
      <c r="M71" s="59"/>
      <c r="N71" s="59"/>
      <c r="O71" s="59"/>
      <c r="P71" s="59"/>
      <c r="Q71" s="60">
        <f>F71+K71</f>
        <v>0</v>
      </c>
    </row>
    <row r="72" spans="1:17" s="25" customFormat="1" ht="58.5" customHeight="1" x14ac:dyDescent="0.2">
      <c r="A72" s="82" t="s">
        <v>173</v>
      </c>
      <c r="B72" s="82" t="s">
        <v>174</v>
      </c>
      <c r="C72" s="82" t="s">
        <v>175</v>
      </c>
      <c r="D72" s="82" t="s">
        <v>58</v>
      </c>
      <c r="E72" s="45" t="s">
        <v>176</v>
      </c>
      <c r="F72" s="59">
        <f>G72+J72</f>
        <v>1061241.5</v>
      </c>
      <c r="G72" s="59">
        <v>1061241.5</v>
      </c>
      <c r="H72" s="59"/>
      <c r="I72" s="59"/>
      <c r="J72" s="59"/>
      <c r="K72" s="59">
        <f t="shared" si="15"/>
        <v>0</v>
      </c>
      <c r="L72" s="59"/>
      <c r="M72" s="59"/>
      <c r="N72" s="59"/>
      <c r="O72" s="59"/>
      <c r="P72" s="59"/>
      <c r="Q72" s="60">
        <f>F72+K72</f>
        <v>1061241.5</v>
      </c>
    </row>
    <row r="73" spans="1:17" s="31" customFormat="1" ht="15" hidden="1" x14ac:dyDescent="0.2">
      <c r="A73" s="82" t="s">
        <v>177</v>
      </c>
      <c r="B73" s="82" t="s">
        <v>57</v>
      </c>
      <c r="C73" s="82">
        <v>250380</v>
      </c>
      <c r="D73" s="82" t="s">
        <v>58</v>
      </c>
      <c r="E73" s="45" t="s">
        <v>59</v>
      </c>
      <c r="F73" s="59">
        <f>G73+J73</f>
        <v>0</v>
      </c>
      <c r="G73" s="59">
        <f>G75+G76</f>
        <v>0</v>
      </c>
      <c r="H73" s="59">
        <f>H75+H76</f>
        <v>0</v>
      </c>
      <c r="I73" s="59">
        <f>I75+I76</f>
        <v>0</v>
      </c>
      <c r="J73" s="59">
        <f>J75+J76</f>
        <v>0</v>
      </c>
      <c r="K73" s="59">
        <f t="shared" si="15"/>
        <v>0</v>
      </c>
      <c r="L73" s="59">
        <f>L75+L76</f>
        <v>0</v>
      </c>
      <c r="M73" s="59">
        <f>M75+M76</f>
        <v>0</v>
      </c>
      <c r="N73" s="59">
        <f>N75+N76</f>
        <v>0</v>
      </c>
      <c r="O73" s="59">
        <f>O75+O76</f>
        <v>0</v>
      </c>
      <c r="P73" s="59">
        <f>P75+P76</f>
        <v>0</v>
      </c>
      <c r="Q73" s="60">
        <f>F73+K73</f>
        <v>0</v>
      </c>
    </row>
    <row r="74" spans="1:17" s="31" customFormat="1" ht="15" hidden="1" x14ac:dyDescent="0.2">
      <c r="A74" s="82"/>
      <c r="B74" s="82"/>
      <c r="C74" s="82"/>
      <c r="D74" s="82"/>
      <c r="E74" s="45" t="s">
        <v>178</v>
      </c>
      <c r="F74" s="59"/>
      <c r="G74" s="59"/>
      <c r="H74" s="59"/>
      <c r="I74" s="59"/>
      <c r="J74" s="59"/>
      <c r="K74" s="59"/>
      <c r="L74" s="59"/>
      <c r="M74" s="59"/>
      <c r="N74" s="59"/>
      <c r="O74" s="59"/>
      <c r="P74" s="59"/>
      <c r="Q74" s="60"/>
    </row>
    <row r="75" spans="1:17" s="31" customFormat="1" ht="75" hidden="1" x14ac:dyDescent="0.2">
      <c r="A75" s="82"/>
      <c r="B75" s="82"/>
      <c r="C75" s="82"/>
      <c r="D75" s="82"/>
      <c r="E75" s="45" t="s">
        <v>179</v>
      </c>
      <c r="F75" s="59">
        <f>G75+J75</f>
        <v>0</v>
      </c>
      <c r="G75" s="59"/>
      <c r="H75" s="59"/>
      <c r="I75" s="59"/>
      <c r="J75" s="59"/>
      <c r="K75" s="59">
        <f>L75+O75</f>
        <v>0</v>
      </c>
      <c r="L75" s="59"/>
      <c r="M75" s="59"/>
      <c r="N75" s="59"/>
      <c r="O75" s="59"/>
      <c r="P75" s="59"/>
      <c r="Q75" s="60">
        <f>F75+K75</f>
        <v>0</v>
      </c>
    </row>
    <row r="76" spans="1:17" s="31" customFormat="1" ht="45.75" hidden="1" customHeight="1" x14ac:dyDescent="0.2">
      <c r="A76" s="82" t="s">
        <v>177</v>
      </c>
      <c r="B76" s="82" t="s">
        <v>57</v>
      </c>
      <c r="C76" s="82"/>
      <c r="D76" s="82"/>
      <c r="E76" s="45" t="s">
        <v>180</v>
      </c>
      <c r="F76" s="59">
        <f>G76+J76</f>
        <v>0</v>
      </c>
      <c r="G76" s="59"/>
      <c r="H76" s="59"/>
      <c r="I76" s="59"/>
      <c r="J76" s="59"/>
      <c r="K76" s="59">
        <f>L76+O76</f>
        <v>0</v>
      </c>
      <c r="L76" s="59"/>
      <c r="M76" s="59"/>
      <c r="N76" s="59"/>
      <c r="O76" s="59"/>
      <c r="P76" s="59"/>
      <c r="Q76" s="60">
        <f>F76+K76</f>
        <v>0</v>
      </c>
    </row>
    <row r="77" spans="1:17" s="31" customFormat="1" ht="75" x14ac:dyDescent="0.2">
      <c r="A77" s="82" t="s">
        <v>181</v>
      </c>
      <c r="B77" s="82" t="s">
        <v>182</v>
      </c>
      <c r="C77" s="82" t="s">
        <v>183</v>
      </c>
      <c r="D77" s="82" t="s">
        <v>58</v>
      </c>
      <c r="E77" s="45" t="s">
        <v>184</v>
      </c>
      <c r="F77" s="59">
        <f>G77+J77</f>
        <v>70839846</v>
      </c>
      <c r="G77" s="59">
        <v>41415697</v>
      </c>
      <c r="H77" s="59">
        <v>0</v>
      </c>
      <c r="I77" s="59">
        <v>0</v>
      </c>
      <c r="J77" s="59">
        <v>29424149</v>
      </c>
      <c r="K77" s="59">
        <f>L77+O77</f>
        <v>31682170</v>
      </c>
      <c r="L77" s="59"/>
      <c r="M77" s="59"/>
      <c r="N77" s="59"/>
      <c r="O77" s="59">
        <v>31682170</v>
      </c>
      <c r="P77" s="59">
        <v>31682170</v>
      </c>
      <c r="Q77" s="60">
        <f>F77+K77</f>
        <v>102522016</v>
      </c>
    </row>
    <row r="78" spans="1:17" s="31" customFormat="1" ht="61.5" customHeight="1" x14ac:dyDescent="0.2">
      <c r="A78" s="82" t="s">
        <v>185</v>
      </c>
      <c r="B78" s="82" t="s">
        <v>186</v>
      </c>
      <c r="C78" s="82"/>
      <c r="D78" s="82" t="s">
        <v>58</v>
      </c>
      <c r="E78" s="45" t="s">
        <v>187</v>
      </c>
      <c r="F78" s="59">
        <f>G78+J78</f>
        <v>36493100</v>
      </c>
      <c r="G78" s="59">
        <v>36493100</v>
      </c>
      <c r="H78" s="59">
        <v>0</v>
      </c>
      <c r="I78" s="59">
        <v>0</v>
      </c>
      <c r="J78" s="59"/>
      <c r="K78" s="59">
        <f>L78+O78</f>
        <v>0</v>
      </c>
      <c r="L78" s="59"/>
      <c r="M78" s="59"/>
      <c r="N78" s="59"/>
      <c r="O78" s="59">
        <v>0</v>
      </c>
      <c r="P78" s="59">
        <v>0</v>
      </c>
      <c r="Q78" s="60">
        <f>F78+K78</f>
        <v>36493100</v>
      </c>
    </row>
    <row r="79" spans="1:17" s="31" customFormat="1" ht="15" hidden="1" x14ac:dyDescent="0.2">
      <c r="A79" s="82" t="s">
        <v>177</v>
      </c>
      <c r="B79" s="82" t="s">
        <v>57</v>
      </c>
      <c r="C79" s="82">
        <v>250380</v>
      </c>
      <c r="D79" s="82" t="s">
        <v>58</v>
      </c>
      <c r="E79" s="45" t="s">
        <v>59</v>
      </c>
      <c r="F79" s="59">
        <f>G79+J79</f>
        <v>0</v>
      </c>
      <c r="G79" s="59">
        <f>G81</f>
        <v>0</v>
      </c>
      <c r="H79" s="59">
        <f t="shared" ref="H79:P79" si="16">H81</f>
        <v>0</v>
      </c>
      <c r="I79" s="59">
        <f t="shared" si="16"/>
        <v>0</v>
      </c>
      <c r="J79" s="59">
        <f t="shared" si="16"/>
        <v>0</v>
      </c>
      <c r="K79" s="59">
        <f>L79+O79</f>
        <v>0</v>
      </c>
      <c r="L79" s="59">
        <f t="shared" si="16"/>
        <v>0</v>
      </c>
      <c r="M79" s="59">
        <f t="shared" si="16"/>
        <v>0</v>
      </c>
      <c r="N79" s="59">
        <f t="shared" si="16"/>
        <v>0</v>
      </c>
      <c r="O79" s="59">
        <f t="shared" si="16"/>
        <v>0</v>
      </c>
      <c r="P79" s="59">
        <f t="shared" si="16"/>
        <v>0</v>
      </c>
      <c r="Q79" s="60">
        <f>F79+K79</f>
        <v>0</v>
      </c>
    </row>
    <row r="80" spans="1:17" s="31" customFormat="1" ht="15" hidden="1" x14ac:dyDescent="0.2">
      <c r="A80" s="82"/>
      <c r="B80" s="82"/>
      <c r="C80" s="82"/>
      <c r="D80" s="82"/>
      <c r="E80" s="45" t="s">
        <v>60</v>
      </c>
      <c r="F80" s="59"/>
      <c r="G80" s="59"/>
      <c r="H80" s="59"/>
      <c r="I80" s="59"/>
      <c r="J80" s="59"/>
      <c r="K80" s="59"/>
      <c r="L80" s="59"/>
      <c r="M80" s="59"/>
      <c r="N80" s="59"/>
      <c r="O80" s="59"/>
      <c r="P80" s="59"/>
      <c r="Q80" s="60"/>
    </row>
    <row r="81" spans="1:17" s="31" customFormat="1" ht="76.5" hidden="1" customHeight="1" x14ac:dyDescent="0.2">
      <c r="A81" s="82" t="s">
        <v>188</v>
      </c>
      <c r="B81" s="82" t="s">
        <v>189</v>
      </c>
      <c r="C81" s="82"/>
      <c r="D81" s="82" t="s">
        <v>58</v>
      </c>
      <c r="E81" s="45" t="s">
        <v>190</v>
      </c>
      <c r="F81" s="59">
        <f>G81+J81</f>
        <v>0</v>
      </c>
      <c r="G81" s="59"/>
      <c r="H81" s="59">
        <v>0</v>
      </c>
      <c r="I81" s="59">
        <v>0</v>
      </c>
      <c r="J81" s="59"/>
      <c r="K81" s="59">
        <f>L81+O81</f>
        <v>0</v>
      </c>
      <c r="L81" s="59"/>
      <c r="M81" s="59"/>
      <c r="N81" s="59"/>
      <c r="O81" s="59"/>
      <c r="P81" s="59"/>
      <c r="Q81" s="60">
        <f>F81+K81</f>
        <v>0</v>
      </c>
    </row>
    <row r="82" spans="1:17" s="32" customFormat="1" ht="42.75" x14ac:dyDescent="0.2">
      <c r="A82" s="42" t="s">
        <v>191</v>
      </c>
      <c r="B82" s="51"/>
      <c r="C82" s="51">
        <v>14</v>
      </c>
      <c r="D82" s="51"/>
      <c r="E82" s="52" t="s">
        <v>192</v>
      </c>
      <c r="F82" s="62">
        <f>F83</f>
        <v>2732497776</v>
      </c>
      <c r="G82" s="62">
        <f t="shared" ref="G82:Q82" si="17">G83</f>
        <v>2732497776</v>
      </c>
      <c r="H82" s="62">
        <f t="shared" si="17"/>
        <v>1825100</v>
      </c>
      <c r="I82" s="62">
        <f t="shared" si="17"/>
        <v>75300</v>
      </c>
      <c r="J82" s="62">
        <f t="shared" si="17"/>
        <v>0</v>
      </c>
      <c r="K82" s="62">
        <f t="shared" si="17"/>
        <v>326716271.03999996</v>
      </c>
      <c r="L82" s="62">
        <f t="shared" si="17"/>
        <v>85196013.039999992</v>
      </c>
      <c r="M82" s="62">
        <f t="shared" si="17"/>
        <v>0</v>
      </c>
      <c r="N82" s="62">
        <f t="shared" si="17"/>
        <v>0</v>
      </c>
      <c r="O82" s="62">
        <f t="shared" si="17"/>
        <v>241520258</v>
      </c>
      <c r="P82" s="62">
        <f t="shared" si="17"/>
        <v>237856958</v>
      </c>
      <c r="Q82" s="62">
        <f t="shared" si="17"/>
        <v>3059214047.04</v>
      </c>
    </row>
    <row r="83" spans="1:17" s="32" customFormat="1" ht="46.5" customHeight="1" x14ac:dyDescent="0.2">
      <c r="A83" s="82" t="s">
        <v>193</v>
      </c>
      <c r="B83" s="82"/>
      <c r="C83" s="53">
        <v>14</v>
      </c>
      <c r="D83" s="82"/>
      <c r="E83" s="54" t="s">
        <v>192</v>
      </c>
      <c r="F83" s="63">
        <f>G83+J83</f>
        <v>2732497776</v>
      </c>
      <c r="G83" s="63">
        <f>G84+G85+G86+G89+G92+G95+G98+G101+G104+G107+G110+G113+G116+G119+G135+G122+G125+G138+G139+G140+G141+G142</f>
        <v>2732497776</v>
      </c>
      <c r="H83" s="63">
        <f>H84+H85+H86+H89+H92+H95+H98+H101+H104+H107+H110+H113+H116+H119+H135+H122+H125+H138+H139+H140+H141+H142</f>
        <v>1825100</v>
      </c>
      <c r="I83" s="63">
        <f>I84+I85+I86+I89+I92+I95+I98+I101+I104+I107+I110+I113+I116+I119+I135+I122+I125+I138+I139+I140+I141+I142</f>
        <v>75300</v>
      </c>
      <c r="J83" s="63">
        <f>J84+J85+J86+J89+J92+J95+J98+J101+J104+J107+J110+J113+J116+J119+J135+J122+J125+J138+J139+J140+J141+J142</f>
        <v>0</v>
      </c>
      <c r="K83" s="63">
        <f>L83+O83</f>
        <v>326716271.03999996</v>
      </c>
      <c r="L83" s="63">
        <f>L84+L85+L86+L89+L92+L95+L98+L101+L104+L107+L110+L113+L116+L119+L135+L122+L125+L138+L139+L140+L141+L142</f>
        <v>85196013.039999992</v>
      </c>
      <c r="M83" s="63">
        <f>M84+M85+M86+M89+M92+M95+M98+M101+M104+M107+M110+M113+M116+M119+M135+M122+M125+M138+M139+M140+M141+M142</f>
        <v>0</v>
      </c>
      <c r="N83" s="63">
        <f>N84+N85+N86+N89+N92+N95+N98+N101+N104+N107+N110+N113+N116+N119+N135+N122+N125+N138+N139+N140+N141+N142</f>
        <v>0</v>
      </c>
      <c r="O83" s="63">
        <f>O84+O85+O86+O89+O92+O95+O98+O101+O104+O107+O110+O113+O116+O119+O135+O122+O125+O138+O139+O140+O141+O142</f>
        <v>241520258</v>
      </c>
      <c r="P83" s="63">
        <f>P84+P85+P86+P89+P92+P95+P98+P101+P104+P107+P110+P113+P116+P119+P135+P122+P125+P138+P139+P140+P141+P142</f>
        <v>237856958</v>
      </c>
      <c r="Q83" s="63">
        <f>F83+K83</f>
        <v>3059214047.04</v>
      </c>
    </row>
    <row r="84" spans="1:17" s="25" customFormat="1" ht="41.25" customHeight="1" x14ac:dyDescent="0.2">
      <c r="A84" s="82" t="s">
        <v>194</v>
      </c>
      <c r="B84" s="82" t="s">
        <v>117</v>
      </c>
      <c r="C84" s="82" t="s">
        <v>118</v>
      </c>
      <c r="D84" s="82" t="s">
        <v>119</v>
      </c>
      <c r="E84" s="45" t="s">
        <v>195</v>
      </c>
      <c r="F84" s="59">
        <f>G84+J84</f>
        <v>108794100</v>
      </c>
      <c r="G84" s="59">
        <v>108794100</v>
      </c>
      <c r="H84" s="59"/>
      <c r="I84" s="59"/>
      <c r="J84" s="59"/>
      <c r="K84" s="59">
        <f>L84+O84</f>
        <v>28541480</v>
      </c>
      <c r="L84" s="59">
        <v>25327200</v>
      </c>
      <c r="M84" s="59"/>
      <c r="N84" s="59"/>
      <c r="O84" s="59">
        <v>3214280</v>
      </c>
      <c r="P84" s="59">
        <v>2295980</v>
      </c>
      <c r="Q84" s="60">
        <f>F84+K84</f>
        <v>137335580</v>
      </c>
    </row>
    <row r="85" spans="1:17" s="25" customFormat="1" ht="45" x14ac:dyDescent="0.2">
      <c r="A85" s="82" t="s">
        <v>196</v>
      </c>
      <c r="B85" s="82" t="s">
        <v>73</v>
      </c>
      <c r="C85" s="82" t="s">
        <v>74</v>
      </c>
      <c r="D85" s="82" t="s">
        <v>75</v>
      </c>
      <c r="E85" s="45" t="s">
        <v>76</v>
      </c>
      <c r="F85" s="59">
        <f>G85+J85</f>
        <v>9193700</v>
      </c>
      <c r="G85" s="59">
        <v>9193700</v>
      </c>
      <c r="H85" s="59"/>
      <c r="I85" s="59"/>
      <c r="J85" s="59"/>
      <c r="K85" s="59">
        <f>L85+O85</f>
        <v>2045500</v>
      </c>
      <c r="L85" s="59">
        <v>1939700</v>
      </c>
      <c r="M85" s="59"/>
      <c r="N85" s="59"/>
      <c r="O85" s="59">
        <v>105800</v>
      </c>
      <c r="P85" s="59">
        <v>105800</v>
      </c>
      <c r="Q85" s="60">
        <f>F85+K85</f>
        <v>11239200</v>
      </c>
    </row>
    <row r="86" spans="1:17" s="25" customFormat="1" ht="30" x14ac:dyDescent="0.2">
      <c r="A86" s="18" t="s">
        <v>197</v>
      </c>
      <c r="B86" s="18" t="s">
        <v>198</v>
      </c>
      <c r="C86" s="18" t="s">
        <v>199</v>
      </c>
      <c r="D86" s="18" t="s">
        <v>200</v>
      </c>
      <c r="E86" s="45" t="s">
        <v>201</v>
      </c>
      <c r="F86" s="59">
        <f>G86+J86</f>
        <v>351740985</v>
      </c>
      <c r="G86" s="59">
        <v>351740985</v>
      </c>
      <c r="H86" s="59"/>
      <c r="I86" s="59"/>
      <c r="J86" s="59"/>
      <c r="K86" s="59">
        <f>L86+O86</f>
        <v>19180866</v>
      </c>
      <c r="L86" s="59">
        <v>14712600</v>
      </c>
      <c r="M86" s="59">
        <v>0</v>
      </c>
      <c r="N86" s="59">
        <v>0</v>
      </c>
      <c r="O86" s="59">
        <v>4468266</v>
      </c>
      <c r="P86" s="59">
        <v>2290166</v>
      </c>
      <c r="Q86" s="60">
        <f>F86+K86</f>
        <v>370921851</v>
      </c>
    </row>
    <row r="87" spans="1:17" s="25" customFormat="1" ht="15" x14ac:dyDescent="0.2">
      <c r="A87" s="18"/>
      <c r="B87" s="18"/>
      <c r="C87" s="18"/>
      <c r="D87" s="18"/>
      <c r="E87" s="46" t="s">
        <v>60</v>
      </c>
      <c r="F87" s="59"/>
      <c r="G87" s="59"/>
      <c r="H87" s="59"/>
      <c r="I87" s="59"/>
      <c r="J87" s="59"/>
      <c r="K87" s="59"/>
      <c r="L87" s="59"/>
      <c r="M87" s="59"/>
      <c r="N87" s="59"/>
      <c r="O87" s="59"/>
      <c r="P87" s="59"/>
      <c r="Q87" s="60"/>
    </row>
    <row r="88" spans="1:17" s="25" customFormat="1" ht="30" x14ac:dyDescent="0.2">
      <c r="A88" s="18"/>
      <c r="B88" s="18"/>
      <c r="C88" s="18"/>
      <c r="D88" s="18"/>
      <c r="E88" s="46" t="s">
        <v>98</v>
      </c>
      <c r="F88" s="61">
        <f>G88+J88</f>
        <v>284660049</v>
      </c>
      <c r="G88" s="61">
        <v>284660049</v>
      </c>
      <c r="H88" s="61"/>
      <c r="I88" s="61"/>
      <c r="J88" s="61"/>
      <c r="K88" s="61">
        <f>L88+O88</f>
        <v>0</v>
      </c>
      <c r="L88" s="61"/>
      <c r="M88" s="61"/>
      <c r="N88" s="61"/>
      <c r="O88" s="61"/>
      <c r="P88" s="61"/>
      <c r="Q88" s="64">
        <f>F88+K88</f>
        <v>284660049</v>
      </c>
    </row>
    <row r="89" spans="1:17" s="25" customFormat="1" ht="30" x14ac:dyDescent="0.2">
      <c r="A89" s="18" t="s">
        <v>202</v>
      </c>
      <c r="B89" s="18" t="s">
        <v>203</v>
      </c>
      <c r="C89" s="18" t="s">
        <v>204</v>
      </c>
      <c r="D89" s="18" t="s">
        <v>205</v>
      </c>
      <c r="E89" s="45" t="s">
        <v>206</v>
      </c>
      <c r="F89" s="59">
        <f>G89+J89</f>
        <v>986577121</v>
      </c>
      <c r="G89" s="59">
        <v>986577121</v>
      </c>
      <c r="H89" s="59"/>
      <c r="I89" s="59"/>
      <c r="J89" s="59"/>
      <c r="K89" s="59">
        <f>L89+O89</f>
        <v>35909948</v>
      </c>
      <c r="L89" s="59">
        <v>14854600</v>
      </c>
      <c r="M89" s="59">
        <v>0</v>
      </c>
      <c r="N89" s="59">
        <v>0</v>
      </c>
      <c r="O89" s="59">
        <v>21055348</v>
      </c>
      <c r="P89" s="59">
        <v>20655448</v>
      </c>
      <c r="Q89" s="60">
        <f>F89+K89</f>
        <v>1022487069</v>
      </c>
    </row>
    <row r="90" spans="1:17" s="25" customFormat="1" ht="15.75" customHeight="1" x14ac:dyDescent="0.2">
      <c r="A90" s="18"/>
      <c r="B90" s="18"/>
      <c r="C90" s="18"/>
      <c r="D90" s="18"/>
      <c r="E90" s="46" t="s">
        <v>60</v>
      </c>
      <c r="F90" s="59"/>
      <c r="G90" s="59"/>
      <c r="H90" s="59"/>
      <c r="I90" s="59"/>
      <c r="J90" s="59"/>
      <c r="K90" s="59"/>
      <c r="L90" s="59"/>
      <c r="M90" s="59"/>
      <c r="N90" s="59"/>
      <c r="O90" s="59"/>
      <c r="P90" s="59"/>
      <c r="Q90" s="60"/>
    </row>
    <row r="91" spans="1:17" s="25" customFormat="1" ht="30" x14ac:dyDescent="0.2">
      <c r="A91" s="18"/>
      <c r="B91" s="18"/>
      <c r="C91" s="18"/>
      <c r="D91" s="18"/>
      <c r="E91" s="46" t="s">
        <v>98</v>
      </c>
      <c r="F91" s="61">
        <f>G91+J91</f>
        <v>825619083</v>
      </c>
      <c r="G91" s="61">
        <v>825619083</v>
      </c>
      <c r="H91" s="61"/>
      <c r="I91" s="61"/>
      <c r="J91" s="61"/>
      <c r="K91" s="61">
        <f>L91+O91</f>
        <v>0</v>
      </c>
      <c r="L91" s="61"/>
      <c r="M91" s="61"/>
      <c r="N91" s="61"/>
      <c r="O91" s="61"/>
      <c r="P91" s="61"/>
      <c r="Q91" s="64">
        <f>F91+K91</f>
        <v>825619083</v>
      </c>
    </row>
    <row r="92" spans="1:17" s="25" customFormat="1" ht="54" customHeight="1" x14ac:dyDescent="0.2">
      <c r="A92" s="18" t="s">
        <v>207</v>
      </c>
      <c r="B92" s="18" t="s">
        <v>208</v>
      </c>
      <c r="C92" s="18" t="s">
        <v>209</v>
      </c>
      <c r="D92" s="18" t="s">
        <v>210</v>
      </c>
      <c r="E92" s="45" t="s">
        <v>211</v>
      </c>
      <c r="F92" s="59">
        <f>G92+J92</f>
        <v>61913437</v>
      </c>
      <c r="G92" s="59">
        <v>61913437</v>
      </c>
      <c r="H92" s="59"/>
      <c r="I92" s="59"/>
      <c r="J92" s="59"/>
      <c r="K92" s="59">
        <f>L92+O92</f>
        <v>2006514</v>
      </c>
      <c r="L92" s="59">
        <v>841300</v>
      </c>
      <c r="M92" s="59"/>
      <c r="N92" s="59"/>
      <c r="O92" s="59">
        <v>1165214</v>
      </c>
      <c r="P92" s="59">
        <v>1165214</v>
      </c>
      <c r="Q92" s="60">
        <f>F92+K92</f>
        <v>63919951</v>
      </c>
    </row>
    <row r="93" spans="1:17" s="25" customFormat="1" ht="15" x14ac:dyDescent="0.2">
      <c r="A93" s="18"/>
      <c r="B93" s="18"/>
      <c r="C93" s="18"/>
      <c r="D93" s="18"/>
      <c r="E93" s="46" t="s">
        <v>60</v>
      </c>
      <c r="F93" s="59"/>
      <c r="G93" s="59"/>
      <c r="H93" s="59"/>
      <c r="I93" s="59"/>
      <c r="J93" s="59"/>
      <c r="K93" s="59"/>
      <c r="L93" s="59"/>
      <c r="M93" s="59"/>
      <c r="N93" s="59"/>
      <c r="O93" s="59"/>
      <c r="P93" s="59"/>
      <c r="Q93" s="60"/>
    </row>
    <row r="94" spans="1:17" s="25" customFormat="1" ht="30" x14ac:dyDescent="0.2">
      <c r="A94" s="18"/>
      <c r="B94" s="18"/>
      <c r="C94" s="18"/>
      <c r="D94" s="18"/>
      <c r="E94" s="46" t="s">
        <v>98</v>
      </c>
      <c r="F94" s="61">
        <f>G94+J94</f>
        <v>49859490</v>
      </c>
      <c r="G94" s="61">
        <v>49859490</v>
      </c>
      <c r="H94" s="61"/>
      <c r="I94" s="61"/>
      <c r="J94" s="61"/>
      <c r="K94" s="61">
        <f>L94+O94</f>
        <v>0</v>
      </c>
      <c r="L94" s="61"/>
      <c r="M94" s="61"/>
      <c r="N94" s="61"/>
      <c r="O94" s="61"/>
      <c r="P94" s="61"/>
      <c r="Q94" s="64">
        <f>F94+K94</f>
        <v>49859490</v>
      </c>
    </row>
    <row r="95" spans="1:17" s="25" customFormat="1" ht="30" x14ac:dyDescent="0.2">
      <c r="A95" s="18" t="s">
        <v>212</v>
      </c>
      <c r="B95" s="18" t="s">
        <v>213</v>
      </c>
      <c r="C95" s="18" t="s">
        <v>214</v>
      </c>
      <c r="D95" s="18" t="s">
        <v>215</v>
      </c>
      <c r="E95" s="45" t="s">
        <v>216</v>
      </c>
      <c r="F95" s="59">
        <f>G95+J95</f>
        <v>54556135</v>
      </c>
      <c r="G95" s="59">
        <v>54556135</v>
      </c>
      <c r="H95" s="59"/>
      <c r="I95" s="59"/>
      <c r="J95" s="59"/>
      <c r="K95" s="59">
        <f>L95+O95</f>
        <v>4605657</v>
      </c>
      <c r="L95" s="59"/>
      <c r="M95" s="59"/>
      <c r="N95" s="59"/>
      <c r="O95" s="59">
        <v>4605657</v>
      </c>
      <c r="P95" s="59">
        <v>4605657</v>
      </c>
      <c r="Q95" s="60">
        <f>F95+K95</f>
        <v>59161792</v>
      </c>
    </row>
    <row r="96" spans="1:17" s="25" customFormat="1" ht="15" x14ac:dyDescent="0.2">
      <c r="A96" s="18"/>
      <c r="B96" s="18"/>
      <c r="C96" s="18"/>
      <c r="D96" s="18"/>
      <c r="E96" s="46" t="s">
        <v>60</v>
      </c>
      <c r="F96" s="59"/>
      <c r="G96" s="59"/>
      <c r="H96" s="59"/>
      <c r="I96" s="59"/>
      <c r="J96" s="59"/>
      <c r="K96" s="59"/>
      <c r="L96" s="59"/>
      <c r="M96" s="59"/>
      <c r="N96" s="59"/>
      <c r="O96" s="59"/>
      <c r="P96" s="59"/>
      <c r="Q96" s="60"/>
    </row>
    <row r="97" spans="1:17" s="25" customFormat="1" ht="30" x14ac:dyDescent="0.2">
      <c r="A97" s="18"/>
      <c r="B97" s="18"/>
      <c r="C97" s="18"/>
      <c r="D97" s="18"/>
      <c r="E97" s="46" t="s">
        <v>98</v>
      </c>
      <c r="F97" s="61">
        <f>G97+J97</f>
        <v>47600820</v>
      </c>
      <c r="G97" s="61">
        <v>47600820</v>
      </c>
      <c r="H97" s="61"/>
      <c r="I97" s="61"/>
      <c r="J97" s="61"/>
      <c r="K97" s="61">
        <f>L97+O97</f>
        <v>0</v>
      </c>
      <c r="L97" s="61"/>
      <c r="M97" s="61"/>
      <c r="N97" s="61"/>
      <c r="O97" s="61"/>
      <c r="P97" s="61"/>
      <c r="Q97" s="64">
        <f>F97+K97</f>
        <v>47600820</v>
      </c>
    </row>
    <row r="98" spans="1:17" s="25" customFormat="1" ht="60" x14ac:dyDescent="0.2">
      <c r="A98" s="18" t="s">
        <v>217</v>
      </c>
      <c r="B98" s="18" t="s">
        <v>218</v>
      </c>
      <c r="C98" s="18" t="s">
        <v>219</v>
      </c>
      <c r="D98" s="18" t="s">
        <v>215</v>
      </c>
      <c r="E98" s="45" t="s">
        <v>220</v>
      </c>
      <c r="F98" s="59">
        <f>G98+J98</f>
        <v>28078520</v>
      </c>
      <c r="G98" s="59">
        <v>28078520</v>
      </c>
      <c r="H98" s="59"/>
      <c r="I98" s="59"/>
      <c r="J98" s="59"/>
      <c r="K98" s="59">
        <f>L98+O98</f>
        <v>2106018</v>
      </c>
      <c r="L98" s="59"/>
      <c r="M98" s="59"/>
      <c r="N98" s="59"/>
      <c r="O98" s="59">
        <v>2106018</v>
      </c>
      <c r="P98" s="59">
        <v>2106018</v>
      </c>
      <c r="Q98" s="60">
        <f>F98+K98</f>
        <v>30184538</v>
      </c>
    </row>
    <row r="99" spans="1:17" s="25" customFormat="1" ht="15" x14ac:dyDescent="0.2">
      <c r="A99" s="18"/>
      <c r="B99" s="18"/>
      <c r="C99" s="18"/>
      <c r="D99" s="18"/>
      <c r="E99" s="46" t="s">
        <v>60</v>
      </c>
      <c r="F99" s="59"/>
      <c r="G99" s="59"/>
      <c r="H99" s="59"/>
      <c r="I99" s="59"/>
      <c r="J99" s="59"/>
      <c r="K99" s="59"/>
      <c r="L99" s="59"/>
      <c r="M99" s="59"/>
      <c r="N99" s="59"/>
      <c r="O99" s="59"/>
      <c r="P99" s="59"/>
      <c r="Q99" s="60"/>
    </row>
    <row r="100" spans="1:17" s="25" customFormat="1" ht="30" x14ac:dyDescent="0.2">
      <c r="A100" s="18"/>
      <c r="B100" s="18"/>
      <c r="C100" s="18"/>
      <c r="D100" s="18"/>
      <c r="E100" s="46" t="s">
        <v>98</v>
      </c>
      <c r="F100" s="61">
        <f>G100+J100</f>
        <v>24110622</v>
      </c>
      <c r="G100" s="61">
        <v>24110622</v>
      </c>
      <c r="H100" s="61"/>
      <c r="I100" s="61"/>
      <c r="J100" s="61"/>
      <c r="K100" s="61">
        <f>L100+O100</f>
        <v>0</v>
      </c>
      <c r="L100" s="61"/>
      <c r="M100" s="61"/>
      <c r="N100" s="61"/>
      <c r="O100" s="61"/>
      <c r="P100" s="61"/>
      <c r="Q100" s="64">
        <f>F100+K100</f>
        <v>24110622</v>
      </c>
    </row>
    <row r="101" spans="1:17" s="25" customFormat="1" ht="45" x14ac:dyDescent="0.2">
      <c r="A101" s="18" t="s">
        <v>221</v>
      </c>
      <c r="B101" s="18" t="s">
        <v>222</v>
      </c>
      <c r="C101" s="18" t="s">
        <v>223</v>
      </c>
      <c r="D101" s="18" t="s">
        <v>224</v>
      </c>
      <c r="E101" s="45" t="s">
        <v>225</v>
      </c>
      <c r="F101" s="59">
        <f>G101+J101</f>
        <v>42244098</v>
      </c>
      <c r="G101" s="59">
        <v>42244098</v>
      </c>
      <c r="H101" s="59"/>
      <c r="I101" s="59"/>
      <c r="J101" s="59"/>
      <c r="K101" s="59">
        <f>L101+O101</f>
        <v>0</v>
      </c>
      <c r="L101" s="59"/>
      <c r="M101" s="59"/>
      <c r="N101" s="59"/>
      <c r="O101" s="59"/>
      <c r="P101" s="59"/>
      <c r="Q101" s="60">
        <f>F101+K101</f>
        <v>42244098</v>
      </c>
    </row>
    <row r="102" spans="1:17" s="25" customFormat="1" ht="18" customHeight="1" x14ac:dyDescent="0.2">
      <c r="A102" s="18"/>
      <c r="B102" s="18"/>
      <c r="C102" s="18"/>
      <c r="D102" s="18"/>
      <c r="E102" s="46" t="s">
        <v>60</v>
      </c>
      <c r="F102" s="59"/>
      <c r="G102" s="59"/>
      <c r="H102" s="59"/>
      <c r="I102" s="59"/>
      <c r="J102" s="59"/>
      <c r="K102" s="59"/>
      <c r="L102" s="59"/>
      <c r="M102" s="59"/>
      <c r="N102" s="59"/>
      <c r="O102" s="59"/>
      <c r="P102" s="59"/>
      <c r="Q102" s="60"/>
    </row>
    <row r="103" spans="1:17" s="25" customFormat="1" ht="30" x14ac:dyDescent="0.2">
      <c r="A103" s="18"/>
      <c r="B103" s="18"/>
      <c r="C103" s="18"/>
      <c r="D103" s="18"/>
      <c r="E103" s="46" t="s">
        <v>98</v>
      </c>
      <c r="F103" s="61">
        <f>G103+J103</f>
        <v>38685893</v>
      </c>
      <c r="G103" s="61">
        <v>38685893</v>
      </c>
      <c r="H103" s="61"/>
      <c r="I103" s="61"/>
      <c r="J103" s="61"/>
      <c r="K103" s="61">
        <f>L103+O103</f>
        <v>0</v>
      </c>
      <c r="L103" s="61"/>
      <c r="M103" s="61"/>
      <c r="N103" s="61"/>
      <c r="O103" s="61"/>
      <c r="P103" s="61"/>
      <c r="Q103" s="64">
        <f>F103+K103</f>
        <v>38685893</v>
      </c>
    </row>
    <row r="104" spans="1:17" s="25" customFormat="1" ht="27" customHeight="1" x14ac:dyDescent="0.2">
      <c r="A104" s="18" t="s">
        <v>226</v>
      </c>
      <c r="B104" s="18" t="s">
        <v>227</v>
      </c>
      <c r="C104" s="18" t="s">
        <v>228</v>
      </c>
      <c r="D104" s="18" t="s">
        <v>229</v>
      </c>
      <c r="E104" s="45" t="s">
        <v>230</v>
      </c>
      <c r="F104" s="59">
        <f>G104+J104</f>
        <v>43935604</v>
      </c>
      <c r="G104" s="59">
        <v>43935604</v>
      </c>
      <c r="H104" s="59"/>
      <c r="I104" s="59"/>
      <c r="J104" s="59"/>
      <c r="K104" s="59">
        <f>L104+O104</f>
        <v>2280213</v>
      </c>
      <c r="L104" s="59">
        <v>360300</v>
      </c>
      <c r="M104" s="59"/>
      <c r="N104" s="59"/>
      <c r="O104" s="59">
        <v>1919913</v>
      </c>
      <c r="P104" s="59">
        <v>1919913</v>
      </c>
      <c r="Q104" s="60">
        <f>F104+K104</f>
        <v>46215817</v>
      </c>
    </row>
    <row r="105" spans="1:17" s="25" customFormat="1" ht="15" x14ac:dyDescent="0.2">
      <c r="A105" s="18"/>
      <c r="B105" s="18"/>
      <c r="C105" s="18"/>
      <c r="D105" s="18"/>
      <c r="E105" s="46" t="s">
        <v>60</v>
      </c>
      <c r="F105" s="59"/>
      <c r="G105" s="59"/>
      <c r="H105" s="59"/>
      <c r="I105" s="59"/>
      <c r="J105" s="59"/>
      <c r="K105" s="59"/>
      <c r="L105" s="59"/>
      <c r="M105" s="59"/>
      <c r="N105" s="59"/>
      <c r="O105" s="59"/>
      <c r="P105" s="59"/>
      <c r="Q105" s="60"/>
    </row>
    <row r="106" spans="1:17" s="25" customFormat="1" ht="30" x14ac:dyDescent="0.2">
      <c r="A106" s="18"/>
      <c r="B106" s="18"/>
      <c r="C106" s="18"/>
      <c r="D106" s="18"/>
      <c r="E106" s="46" t="s">
        <v>98</v>
      </c>
      <c r="F106" s="61">
        <f>G106+J106</f>
        <v>39290191</v>
      </c>
      <c r="G106" s="61">
        <v>39290191</v>
      </c>
      <c r="H106" s="61"/>
      <c r="I106" s="61"/>
      <c r="J106" s="61"/>
      <c r="K106" s="61">
        <f>L106+O106</f>
        <v>0</v>
      </c>
      <c r="L106" s="61"/>
      <c r="M106" s="61"/>
      <c r="N106" s="61"/>
      <c r="O106" s="61"/>
      <c r="P106" s="61"/>
      <c r="Q106" s="64">
        <f>F106+K106</f>
        <v>39290191</v>
      </c>
    </row>
    <row r="107" spans="1:17" s="25" customFormat="1" ht="30" x14ac:dyDescent="0.2">
      <c r="A107" s="18" t="s">
        <v>231</v>
      </c>
      <c r="B107" s="18" t="s">
        <v>232</v>
      </c>
      <c r="C107" s="18" t="s">
        <v>233</v>
      </c>
      <c r="D107" s="18" t="s">
        <v>234</v>
      </c>
      <c r="E107" s="45" t="s">
        <v>235</v>
      </c>
      <c r="F107" s="59">
        <f>G107+J107</f>
        <v>528818499</v>
      </c>
      <c r="G107" s="59">
        <v>528818499</v>
      </c>
      <c r="H107" s="59"/>
      <c r="I107" s="59"/>
      <c r="J107" s="59"/>
      <c r="K107" s="59">
        <f>L107+O107</f>
        <v>8853709</v>
      </c>
      <c r="L107" s="59">
        <v>41200</v>
      </c>
      <c r="M107" s="59"/>
      <c r="N107" s="59"/>
      <c r="O107" s="59">
        <v>8812509</v>
      </c>
      <c r="P107" s="59">
        <v>8812509</v>
      </c>
      <c r="Q107" s="60">
        <f>F107+K107</f>
        <v>537672208</v>
      </c>
    </row>
    <row r="108" spans="1:17" s="31" customFormat="1" ht="15" x14ac:dyDescent="0.2">
      <c r="A108" s="18"/>
      <c r="B108" s="18"/>
      <c r="C108" s="18"/>
      <c r="D108" s="18"/>
      <c r="E108" s="46" t="s">
        <v>60</v>
      </c>
      <c r="F108" s="59"/>
      <c r="G108" s="59"/>
      <c r="H108" s="59"/>
      <c r="I108" s="59"/>
      <c r="J108" s="59"/>
      <c r="K108" s="59"/>
      <c r="L108" s="59"/>
      <c r="M108" s="59"/>
      <c r="N108" s="59"/>
      <c r="O108" s="59"/>
      <c r="P108" s="59"/>
      <c r="Q108" s="60"/>
    </row>
    <row r="109" spans="1:17" s="31" customFormat="1" ht="30" x14ac:dyDescent="0.2">
      <c r="A109" s="18"/>
      <c r="B109" s="18"/>
      <c r="C109" s="18"/>
      <c r="D109" s="18"/>
      <c r="E109" s="46" t="s">
        <v>98</v>
      </c>
      <c r="F109" s="61">
        <f>G109+J109</f>
        <v>400531299</v>
      </c>
      <c r="G109" s="61">
        <v>400531299</v>
      </c>
      <c r="H109" s="61"/>
      <c r="I109" s="61"/>
      <c r="J109" s="61"/>
      <c r="K109" s="61">
        <f>L109+O109</f>
        <v>0</v>
      </c>
      <c r="L109" s="61"/>
      <c r="M109" s="61"/>
      <c r="N109" s="61"/>
      <c r="O109" s="61"/>
      <c r="P109" s="61"/>
      <c r="Q109" s="64">
        <f>F109+K109</f>
        <v>400531299</v>
      </c>
    </row>
    <row r="110" spans="1:17" s="25" customFormat="1" ht="30" x14ac:dyDescent="0.2">
      <c r="A110" s="18" t="s">
        <v>236</v>
      </c>
      <c r="B110" s="18" t="s">
        <v>237</v>
      </c>
      <c r="C110" s="18" t="s">
        <v>238</v>
      </c>
      <c r="D110" s="18" t="s">
        <v>239</v>
      </c>
      <c r="E110" s="45" t="s">
        <v>240</v>
      </c>
      <c r="F110" s="59">
        <f>G110+J110</f>
        <v>11298066</v>
      </c>
      <c r="G110" s="59">
        <v>11298066</v>
      </c>
      <c r="H110" s="59"/>
      <c r="I110" s="59"/>
      <c r="J110" s="59"/>
      <c r="K110" s="59">
        <f>L110+O110</f>
        <v>0</v>
      </c>
      <c r="L110" s="59"/>
      <c r="M110" s="59"/>
      <c r="N110" s="59"/>
      <c r="O110" s="59"/>
      <c r="P110" s="59"/>
      <c r="Q110" s="60">
        <f>F110+K110</f>
        <v>11298066</v>
      </c>
    </row>
    <row r="111" spans="1:17" s="25" customFormat="1" ht="16.5" customHeight="1" x14ac:dyDescent="0.2">
      <c r="A111" s="18"/>
      <c r="B111" s="18"/>
      <c r="C111" s="18"/>
      <c r="D111" s="18"/>
      <c r="E111" s="46" t="s">
        <v>60</v>
      </c>
      <c r="F111" s="59"/>
      <c r="G111" s="59"/>
      <c r="H111" s="59"/>
      <c r="I111" s="59"/>
      <c r="J111" s="59"/>
      <c r="K111" s="59"/>
      <c r="L111" s="59"/>
      <c r="M111" s="59"/>
      <c r="N111" s="59"/>
      <c r="O111" s="59"/>
      <c r="P111" s="59"/>
      <c r="Q111" s="60"/>
    </row>
    <row r="112" spans="1:17" s="25" customFormat="1" ht="30" x14ac:dyDescent="0.2">
      <c r="A112" s="18"/>
      <c r="B112" s="18"/>
      <c r="C112" s="18"/>
      <c r="D112" s="18"/>
      <c r="E112" s="46" t="s">
        <v>98</v>
      </c>
      <c r="F112" s="61">
        <f>G112+J112</f>
        <v>10640294</v>
      </c>
      <c r="G112" s="61">
        <v>10640294</v>
      </c>
      <c r="H112" s="61"/>
      <c r="I112" s="61"/>
      <c r="J112" s="61"/>
      <c r="K112" s="61">
        <f>L112+O112</f>
        <v>0</v>
      </c>
      <c r="L112" s="61"/>
      <c r="M112" s="61"/>
      <c r="N112" s="61"/>
      <c r="O112" s="61"/>
      <c r="P112" s="61"/>
      <c r="Q112" s="64">
        <f>F112+K112</f>
        <v>10640294</v>
      </c>
    </row>
    <row r="113" spans="1:17" s="25" customFormat="1" ht="30" x14ac:dyDescent="0.2">
      <c r="A113" s="18" t="s">
        <v>241</v>
      </c>
      <c r="B113" s="18" t="s">
        <v>242</v>
      </c>
      <c r="C113" s="18" t="s">
        <v>243</v>
      </c>
      <c r="D113" s="18" t="s">
        <v>239</v>
      </c>
      <c r="E113" s="45" t="s">
        <v>244</v>
      </c>
      <c r="F113" s="59">
        <f>G113+J113</f>
        <v>10748596</v>
      </c>
      <c r="G113" s="59">
        <v>10748596</v>
      </c>
      <c r="H113" s="59"/>
      <c r="I113" s="59"/>
      <c r="J113" s="59"/>
      <c r="K113" s="59">
        <f>L113+O113</f>
        <v>7047100</v>
      </c>
      <c r="L113" s="59">
        <v>6940100</v>
      </c>
      <c r="M113" s="59"/>
      <c r="N113" s="59"/>
      <c r="O113" s="59">
        <v>107000</v>
      </c>
      <c r="P113" s="59"/>
      <c r="Q113" s="60">
        <f>F113+K113</f>
        <v>17795696</v>
      </c>
    </row>
    <row r="114" spans="1:17" s="25" customFormat="1" ht="17.25" customHeight="1" x14ac:dyDescent="0.2">
      <c r="A114" s="18"/>
      <c r="B114" s="18"/>
      <c r="C114" s="18"/>
      <c r="D114" s="18"/>
      <c r="E114" s="46" t="s">
        <v>60</v>
      </c>
      <c r="F114" s="59"/>
      <c r="G114" s="59"/>
      <c r="H114" s="59"/>
      <c r="I114" s="59"/>
      <c r="J114" s="59"/>
      <c r="K114" s="59"/>
      <c r="L114" s="59"/>
      <c r="M114" s="59"/>
      <c r="N114" s="59"/>
      <c r="O114" s="59"/>
      <c r="P114" s="59"/>
      <c r="Q114" s="60"/>
    </row>
    <row r="115" spans="1:17" s="25" customFormat="1" ht="30" x14ac:dyDescent="0.2">
      <c r="A115" s="18"/>
      <c r="B115" s="18"/>
      <c r="C115" s="18"/>
      <c r="D115" s="18"/>
      <c r="E115" s="46" t="s">
        <v>98</v>
      </c>
      <c r="F115" s="61">
        <f>G115+J115</f>
        <v>9636677</v>
      </c>
      <c r="G115" s="61">
        <v>9636677</v>
      </c>
      <c r="H115" s="61"/>
      <c r="I115" s="61"/>
      <c r="J115" s="61"/>
      <c r="K115" s="61">
        <f>L115+O115</f>
        <v>0</v>
      </c>
      <c r="L115" s="61"/>
      <c r="M115" s="61"/>
      <c r="N115" s="61"/>
      <c r="O115" s="61"/>
      <c r="P115" s="61"/>
      <c r="Q115" s="64">
        <f>F115+K115</f>
        <v>9636677</v>
      </c>
    </row>
    <row r="116" spans="1:17" s="25" customFormat="1" ht="51.75" customHeight="1" x14ac:dyDescent="0.2">
      <c r="A116" s="18" t="s">
        <v>245</v>
      </c>
      <c r="B116" s="18" t="s">
        <v>246</v>
      </c>
      <c r="C116" s="18" t="s">
        <v>247</v>
      </c>
      <c r="D116" s="18" t="s">
        <v>248</v>
      </c>
      <c r="E116" s="45" t="s">
        <v>249</v>
      </c>
      <c r="F116" s="59">
        <f>G116+J116</f>
        <v>1706388</v>
      </c>
      <c r="G116" s="59">
        <v>1706388</v>
      </c>
      <c r="H116" s="59"/>
      <c r="I116" s="59"/>
      <c r="J116" s="59"/>
      <c r="K116" s="59">
        <f>L116+O116</f>
        <v>0</v>
      </c>
      <c r="L116" s="59"/>
      <c r="M116" s="59"/>
      <c r="N116" s="59"/>
      <c r="O116" s="59"/>
      <c r="P116" s="59"/>
      <c r="Q116" s="60">
        <f>F116+K116</f>
        <v>1706388</v>
      </c>
    </row>
    <row r="117" spans="1:17" s="25" customFormat="1" ht="17.25" customHeight="1" x14ac:dyDescent="0.2">
      <c r="A117" s="18"/>
      <c r="B117" s="18"/>
      <c r="C117" s="18"/>
      <c r="D117" s="18"/>
      <c r="E117" s="46" t="s">
        <v>60</v>
      </c>
      <c r="F117" s="59"/>
      <c r="G117" s="59"/>
      <c r="H117" s="59"/>
      <c r="I117" s="59"/>
      <c r="J117" s="59"/>
      <c r="K117" s="59"/>
      <c r="L117" s="59"/>
      <c r="M117" s="59"/>
      <c r="N117" s="59"/>
      <c r="O117" s="59"/>
      <c r="P117" s="59"/>
      <c r="Q117" s="60"/>
    </row>
    <row r="118" spans="1:17" s="25" customFormat="1" ht="30" x14ac:dyDescent="0.2">
      <c r="A118" s="18"/>
      <c r="B118" s="18"/>
      <c r="C118" s="18"/>
      <c r="D118" s="18"/>
      <c r="E118" s="46" t="s">
        <v>98</v>
      </c>
      <c r="F118" s="61">
        <f>G118+J118</f>
        <v>1628840</v>
      </c>
      <c r="G118" s="61">
        <v>1628840</v>
      </c>
      <c r="H118" s="61"/>
      <c r="I118" s="61"/>
      <c r="J118" s="61"/>
      <c r="K118" s="61">
        <f>L118+O118</f>
        <v>0</v>
      </c>
      <c r="L118" s="61"/>
      <c r="M118" s="61"/>
      <c r="N118" s="61"/>
      <c r="O118" s="64"/>
      <c r="P118" s="61"/>
      <c r="Q118" s="64">
        <f>F118+K118</f>
        <v>1628840</v>
      </c>
    </row>
    <row r="119" spans="1:17" s="25" customFormat="1" ht="30" x14ac:dyDescent="0.2">
      <c r="A119" s="18" t="s">
        <v>250</v>
      </c>
      <c r="B119" s="18" t="s">
        <v>251</v>
      </c>
      <c r="C119" s="18" t="s">
        <v>252</v>
      </c>
      <c r="D119" s="18" t="s">
        <v>253</v>
      </c>
      <c r="E119" s="45" t="s">
        <v>254</v>
      </c>
      <c r="F119" s="59">
        <f>G119+J119</f>
        <v>20150662</v>
      </c>
      <c r="G119" s="59">
        <v>20150662</v>
      </c>
      <c r="H119" s="59"/>
      <c r="I119" s="59"/>
      <c r="J119" s="59"/>
      <c r="K119" s="59">
        <f>L119+O119</f>
        <v>0</v>
      </c>
      <c r="L119" s="59"/>
      <c r="M119" s="59"/>
      <c r="N119" s="59"/>
      <c r="O119" s="59"/>
      <c r="P119" s="59"/>
      <c r="Q119" s="60">
        <f>F119+K119</f>
        <v>20150662</v>
      </c>
    </row>
    <row r="120" spans="1:17" s="25" customFormat="1" ht="15" x14ac:dyDescent="0.2">
      <c r="A120" s="18"/>
      <c r="B120" s="18"/>
      <c r="C120" s="18"/>
      <c r="D120" s="18"/>
      <c r="E120" s="46" t="s">
        <v>60</v>
      </c>
      <c r="F120" s="59"/>
      <c r="G120" s="59"/>
      <c r="H120" s="59"/>
      <c r="I120" s="59"/>
      <c r="J120" s="59"/>
      <c r="K120" s="59"/>
      <c r="L120" s="59"/>
      <c r="M120" s="59"/>
      <c r="N120" s="59"/>
      <c r="O120" s="59"/>
      <c r="P120" s="59"/>
      <c r="Q120" s="60"/>
    </row>
    <row r="121" spans="1:17" s="25" customFormat="1" ht="30" x14ac:dyDescent="0.2">
      <c r="A121" s="18"/>
      <c r="B121" s="18"/>
      <c r="C121" s="18"/>
      <c r="D121" s="18"/>
      <c r="E121" s="46" t="s">
        <v>98</v>
      </c>
      <c r="F121" s="61">
        <f>G121+J121</f>
        <v>18687255</v>
      </c>
      <c r="G121" s="61">
        <v>18687255</v>
      </c>
      <c r="H121" s="61"/>
      <c r="I121" s="61"/>
      <c r="J121" s="61"/>
      <c r="K121" s="61">
        <f>L121+O121</f>
        <v>0</v>
      </c>
      <c r="L121" s="61"/>
      <c r="M121" s="61"/>
      <c r="N121" s="61"/>
      <c r="O121" s="61"/>
      <c r="P121" s="61"/>
      <c r="Q121" s="64">
        <f>F121+K121</f>
        <v>18687255</v>
      </c>
    </row>
    <row r="122" spans="1:17" s="25" customFormat="1" ht="77.25" customHeight="1" x14ac:dyDescent="0.2">
      <c r="A122" s="18" t="s">
        <v>255</v>
      </c>
      <c r="B122" s="18" t="s">
        <v>256</v>
      </c>
      <c r="C122" s="18" t="s">
        <v>257</v>
      </c>
      <c r="D122" s="18" t="s">
        <v>253</v>
      </c>
      <c r="E122" s="45" t="s">
        <v>258</v>
      </c>
      <c r="F122" s="59">
        <f>G122+J122</f>
        <v>1861317</v>
      </c>
      <c r="G122" s="59">
        <v>1861317</v>
      </c>
      <c r="H122" s="59"/>
      <c r="I122" s="59"/>
      <c r="J122" s="59"/>
      <c r="K122" s="59">
        <f>L122+O122</f>
        <v>0</v>
      </c>
      <c r="L122" s="59"/>
      <c r="M122" s="59"/>
      <c r="N122" s="59"/>
      <c r="O122" s="59"/>
      <c r="P122" s="59"/>
      <c r="Q122" s="60">
        <f>F122+K122</f>
        <v>1861317</v>
      </c>
    </row>
    <row r="123" spans="1:17" s="25" customFormat="1" ht="15.75" customHeight="1" x14ac:dyDescent="0.2">
      <c r="A123" s="18"/>
      <c r="B123" s="18"/>
      <c r="C123" s="18"/>
      <c r="D123" s="18"/>
      <c r="E123" s="46" t="s">
        <v>178</v>
      </c>
      <c r="F123" s="59"/>
      <c r="G123" s="59"/>
      <c r="H123" s="59"/>
      <c r="I123" s="59"/>
      <c r="J123" s="59"/>
      <c r="K123" s="59"/>
      <c r="L123" s="59"/>
      <c r="M123" s="59"/>
      <c r="N123" s="59"/>
      <c r="O123" s="59"/>
      <c r="P123" s="59"/>
      <c r="Q123" s="60"/>
    </row>
    <row r="124" spans="1:17" s="25" customFormat="1" ht="30" x14ac:dyDescent="0.2">
      <c r="A124" s="18"/>
      <c r="B124" s="18"/>
      <c r="C124" s="18"/>
      <c r="D124" s="18"/>
      <c r="E124" s="46" t="s">
        <v>98</v>
      </c>
      <c r="F124" s="61">
        <f>G124+J124</f>
        <v>1787123</v>
      </c>
      <c r="G124" s="61">
        <v>1787123</v>
      </c>
      <c r="H124" s="61"/>
      <c r="I124" s="61"/>
      <c r="J124" s="61"/>
      <c r="K124" s="61">
        <f>L124+O124</f>
        <v>0</v>
      </c>
      <c r="L124" s="61"/>
      <c r="M124" s="61"/>
      <c r="N124" s="61"/>
      <c r="O124" s="61"/>
      <c r="P124" s="61"/>
      <c r="Q124" s="64">
        <f>F124+K124</f>
        <v>1787123</v>
      </c>
    </row>
    <row r="125" spans="1:17" s="25" customFormat="1" ht="34.5" customHeight="1" x14ac:dyDescent="0.2">
      <c r="A125" s="47" t="s">
        <v>259</v>
      </c>
      <c r="B125" s="47" t="s">
        <v>260</v>
      </c>
      <c r="C125" s="47"/>
      <c r="D125" s="47"/>
      <c r="E125" s="48" t="s">
        <v>261</v>
      </c>
      <c r="F125" s="60">
        <f>F126+F129+F132</f>
        <v>112443411</v>
      </c>
      <c r="G125" s="60">
        <f>G126+G129+G132</f>
        <v>112443411</v>
      </c>
      <c r="H125" s="60">
        <f t="shared" ref="H125:Q125" si="18">H126+H129+H132</f>
        <v>0</v>
      </c>
      <c r="I125" s="60">
        <f t="shared" si="18"/>
        <v>0</v>
      </c>
      <c r="J125" s="60">
        <f t="shared" si="18"/>
        <v>0</v>
      </c>
      <c r="K125" s="60">
        <f t="shared" si="18"/>
        <v>0</v>
      </c>
      <c r="L125" s="60">
        <f t="shared" si="18"/>
        <v>0</v>
      </c>
      <c r="M125" s="60">
        <f t="shared" si="18"/>
        <v>0</v>
      </c>
      <c r="N125" s="60">
        <f t="shared" si="18"/>
        <v>0</v>
      </c>
      <c r="O125" s="60">
        <f t="shared" si="18"/>
        <v>0</v>
      </c>
      <c r="P125" s="60">
        <f t="shared" si="18"/>
        <v>0</v>
      </c>
      <c r="Q125" s="60">
        <f t="shared" si="18"/>
        <v>112443411</v>
      </c>
    </row>
    <row r="126" spans="1:17" s="25" customFormat="1" ht="34.5" customHeight="1" x14ac:dyDescent="0.2">
      <c r="A126" s="11" t="s">
        <v>262</v>
      </c>
      <c r="B126" s="11" t="s">
        <v>263</v>
      </c>
      <c r="C126" s="11" t="s">
        <v>264</v>
      </c>
      <c r="D126" s="11" t="s">
        <v>253</v>
      </c>
      <c r="E126" s="46" t="s">
        <v>265</v>
      </c>
      <c r="F126" s="61">
        <f>G126+J126</f>
        <v>4314756</v>
      </c>
      <c r="G126" s="61">
        <v>4314756</v>
      </c>
      <c r="H126" s="61"/>
      <c r="I126" s="61"/>
      <c r="J126" s="61"/>
      <c r="K126" s="61">
        <f>L126+O126</f>
        <v>0</v>
      </c>
      <c r="L126" s="61"/>
      <c r="M126" s="61"/>
      <c r="N126" s="61"/>
      <c r="O126" s="61"/>
      <c r="P126" s="61"/>
      <c r="Q126" s="64">
        <f>F126+K126</f>
        <v>4314756</v>
      </c>
    </row>
    <row r="127" spans="1:17" s="25" customFormat="1" ht="17.25" customHeight="1" x14ac:dyDescent="0.2">
      <c r="A127" s="11"/>
      <c r="B127" s="11"/>
      <c r="C127" s="11"/>
      <c r="D127" s="11"/>
      <c r="E127" s="46" t="s">
        <v>178</v>
      </c>
      <c r="F127" s="61"/>
      <c r="G127" s="61"/>
      <c r="H127" s="61"/>
      <c r="I127" s="61"/>
      <c r="J127" s="61"/>
      <c r="K127" s="61"/>
      <c r="L127" s="61"/>
      <c r="M127" s="61"/>
      <c r="N127" s="61"/>
      <c r="O127" s="61"/>
      <c r="P127" s="61"/>
      <c r="Q127" s="64"/>
    </row>
    <row r="128" spans="1:17" s="25" customFormat="1" ht="30" x14ac:dyDescent="0.2">
      <c r="A128" s="11"/>
      <c r="B128" s="11"/>
      <c r="C128" s="11"/>
      <c r="D128" s="11"/>
      <c r="E128" s="46" t="s">
        <v>98</v>
      </c>
      <c r="F128" s="61">
        <f>G128+J128</f>
        <v>2652000</v>
      </c>
      <c r="G128" s="61">
        <v>2652000</v>
      </c>
      <c r="H128" s="61"/>
      <c r="I128" s="61"/>
      <c r="J128" s="61"/>
      <c r="K128" s="61">
        <f>L128+O128</f>
        <v>0</v>
      </c>
      <c r="L128" s="61"/>
      <c r="M128" s="61"/>
      <c r="N128" s="61"/>
      <c r="O128" s="61"/>
      <c r="P128" s="61"/>
      <c r="Q128" s="64">
        <f>F128+K128</f>
        <v>2652000</v>
      </c>
    </row>
    <row r="129" spans="1:17" s="25" customFormat="1" ht="45" x14ac:dyDescent="0.2">
      <c r="A129" s="14" t="s">
        <v>266</v>
      </c>
      <c r="B129" s="14" t="s">
        <v>267</v>
      </c>
      <c r="C129" s="11" t="s">
        <v>268</v>
      </c>
      <c r="D129" s="14" t="s">
        <v>253</v>
      </c>
      <c r="E129" s="46" t="s">
        <v>269</v>
      </c>
      <c r="F129" s="61">
        <f>G129+J129</f>
        <v>101650784</v>
      </c>
      <c r="G129" s="61">
        <v>101650784</v>
      </c>
      <c r="H129" s="61"/>
      <c r="I129" s="61"/>
      <c r="J129" s="61"/>
      <c r="K129" s="61">
        <f>L129+O129</f>
        <v>0</v>
      </c>
      <c r="L129" s="61"/>
      <c r="M129" s="61"/>
      <c r="N129" s="61"/>
      <c r="O129" s="61"/>
      <c r="P129" s="61"/>
      <c r="Q129" s="64">
        <f>F129+K129</f>
        <v>101650784</v>
      </c>
    </row>
    <row r="130" spans="1:17" s="25" customFormat="1" ht="18" customHeight="1" x14ac:dyDescent="0.2">
      <c r="A130" s="13"/>
      <c r="B130" s="13"/>
      <c r="C130" s="11"/>
      <c r="D130" s="13"/>
      <c r="E130" s="46" t="s">
        <v>178</v>
      </c>
      <c r="F130" s="61"/>
      <c r="G130" s="61"/>
      <c r="H130" s="61"/>
      <c r="I130" s="61"/>
      <c r="J130" s="61"/>
      <c r="K130" s="61"/>
      <c r="L130" s="61"/>
      <c r="M130" s="61"/>
      <c r="N130" s="61"/>
      <c r="O130" s="61"/>
      <c r="P130" s="61"/>
      <c r="Q130" s="64"/>
    </row>
    <row r="131" spans="1:17" s="25" customFormat="1" ht="30" x14ac:dyDescent="0.2">
      <c r="A131" s="12"/>
      <c r="B131" s="12"/>
      <c r="C131" s="11"/>
      <c r="D131" s="12"/>
      <c r="E131" s="46" t="s">
        <v>98</v>
      </c>
      <c r="F131" s="61">
        <f>G131+J131</f>
        <v>101514200</v>
      </c>
      <c r="G131" s="61">
        <v>101514200</v>
      </c>
      <c r="H131" s="61"/>
      <c r="I131" s="61"/>
      <c r="J131" s="61"/>
      <c r="K131" s="61">
        <f>L131+O131</f>
        <v>0</v>
      </c>
      <c r="L131" s="61"/>
      <c r="M131" s="61"/>
      <c r="N131" s="61"/>
      <c r="O131" s="61"/>
      <c r="P131" s="61"/>
      <c r="Q131" s="64">
        <f>F131+K131</f>
        <v>101514200</v>
      </c>
    </row>
    <row r="132" spans="1:17" s="25" customFormat="1" ht="30" x14ac:dyDescent="0.2">
      <c r="A132" s="11" t="s">
        <v>270</v>
      </c>
      <c r="B132" s="11" t="s">
        <v>271</v>
      </c>
      <c r="C132" s="11" t="s">
        <v>272</v>
      </c>
      <c r="D132" s="11" t="s">
        <v>253</v>
      </c>
      <c r="E132" s="46" t="s">
        <v>273</v>
      </c>
      <c r="F132" s="61">
        <f>G132+J132</f>
        <v>6477871</v>
      </c>
      <c r="G132" s="61">
        <v>6477871</v>
      </c>
      <c r="H132" s="61"/>
      <c r="I132" s="61"/>
      <c r="J132" s="61"/>
      <c r="K132" s="61">
        <f>L132+O132</f>
        <v>0</v>
      </c>
      <c r="L132" s="61"/>
      <c r="M132" s="61"/>
      <c r="N132" s="61"/>
      <c r="O132" s="61"/>
      <c r="P132" s="61"/>
      <c r="Q132" s="64">
        <f>F132+K132</f>
        <v>6477871</v>
      </c>
    </row>
    <row r="133" spans="1:17" s="25" customFormat="1" ht="18" hidden="1" customHeight="1" x14ac:dyDescent="0.2">
      <c r="A133" s="11"/>
      <c r="B133" s="11"/>
      <c r="C133" s="11"/>
      <c r="D133" s="11"/>
      <c r="E133" s="46" t="s">
        <v>178</v>
      </c>
      <c r="F133" s="61"/>
      <c r="G133" s="61"/>
      <c r="H133" s="61"/>
      <c r="I133" s="61"/>
      <c r="J133" s="61"/>
      <c r="K133" s="61"/>
      <c r="L133" s="61"/>
      <c r="M133" s="61"/>
      <c r="N133" s="61"/>
      <c r="O133" s="61"/>
      <c r="P133" s="61"/>
      <c r="Q133" s="64"/>
    </row>
    <row r="134" spans="1:17" s="25" customFormat="1" ht="30" hidden="1" customHeight="1" x14ac:dyDescent="0.2">
      <c r="A134" s="11"/>
      <c r="B134" s="11"/>
      <c r="C134" s="11"/>
      <c r="D134" s="11"/>
      <c r="E134" s="46" t="s">
        <v>98</v>
      </c>
      <c r="F134" s="61">
        <f t="shared" ref="F134:F140" si="19">G134+J134</f>
        <v>0</v>
      </c>
      <c r="G134" s="61"/>
      <c r="H134" s="61"/>
      <c r="I134" s="61"/>
      <c r="J134" s="61"/>
      <c r="K134" s="61">
        <f>L134+O134</f>
        <v>0</v>
      </c>
      <c r="L134" s="61"/>
      <c r="M134" s="61"/>
      <c r="N134" s="61"/>
      <c r="O134" s="61"/>
      <c r="P134" s="61"/>
      <c r="Q134" s="64">
        <f>F134+K134</f>
        <v>0</v>
      </c>
    </row>
    <row r="135" spans="1:17" s="25" customFormat="1" ht="30" x14ac:dyDescent="0.2">
      <c r="A135" s="18" t="s">
        <v>274</v>
      </c>
      <c r="B135" s="18" t="s">
        <v>275</v>
      </c>
      <c r="C135" s="18" t="s">
        <v>276</v>
      </c>
      <c r="D135" s="18" t="s">
        <v>253</v>
      </c>
      <c r="E135" s="45" t="s">
        <v>277</v>
      </c>
      <c r="F135" s="59">
        <f t="shared" si="19"/>
        <v>297490437</v>
      </c>
      <c r="G135" s="59">
        <v>297490437</v>
      </c>
      <c r="H135" s="59"/>
      <c r="I135" s="59"/>
      <c r="J135" s="59"/>
      <c r="K135" s="59">
        <f>L135+O135</f>
        <v>210763175.03999999</v>
      </c>
      <c r="L135" s="59">
        <v>20179013.039999999</v>
      </c>
      <c r="M135" s="59">
        <v>0</v>
      </c>
      <c r="N135" s="59">
        <v>0</v>
      </c>
      <c r="O135" s="59">
        <v>190584162</v>
      </c>
      <c r="P135" s="59">
        <v>190524162</v>
      </c>
      <c r="Q135" s="60">
        <f>F135+K135</f>
        <v>508253612.03999996</v>
      </c>
    </row>
    <row r="136" spans="1:17" s="25" customFormat="1" ht="14.25" customHeight="1" x14ac:dyDescent="0.2">
      <c r="A136" s="18"/>
      <c r="B136" s="18"/>
      <c r="C136" s="18"/>
      <c r="D136" s="18"/>
      <c r="E136" s="46" t="s">
        <v>178</v>
      </c>
      <c r="F136" s="59">
        <f t="shared" si="19"/>
        <v>0</v>
      </c>
      <c r="G136" s="59"/>
      <c r="H136" s="59"/>
      <c r="I136" s="59"/>
      <c r="J136" s="59"/>
      <c r="K136" s="59"/>
      <c r="L136" s="59"/>
      <c r="M136" s="59"/>
      <c r="N136" s="59"/>
      <c r="O136" s="59"/>
      <c r="P136" s="59"/>
      <c r="Q136" s="60"/>
    </row>
    <row r="137" spans="1:17" s="25" customFormat="1" ht="30" x14ac:dyDescent="0.2">
      <c r="A137" s="18"/>
      <c r="B137" s="18"/>
      <c r="C137" s="18"/>
      <c r="D137" s="18"/>
      <c r="E137" s="46" t="s">
        <v>98</v>
      </c>
      <c r="F137" s="59">
        <f t="shared" si="19"/>
        <v>177912664</v>
      </c>
      <c r="G137" s="61">
        <v>177912664</v>
      </c>
      <c r="H137" s="61"/>
      <c r="I137" s="61"/>
      <c r="J137" s="61"/>
      <c r="K137" s="61">
        <f t="shared" ref="K137:K142" si="20">L137+O137</f>
        <v>77457800</v>
      </c>
      <c r="L137" s="61">
        <v>11497000</v>
      </c>
      <c r="M137" s="61">
        <v>0</v>
      </c>
      <c r="N137" s="61">
        <v>0</v>
      </c>
      <c r="O137" s="61">
        <v>65960800</v>
      </c>
      <c r="P137" s="61">
        <v>65960800</v>
      </c>
      <c r="Q137" s="64">
        <f t="shared" ref="Q137:Q142" si="21">F137+K137</f>
        <v>255370464</v>
      </c>
    </row>
    <row r="138" spans="1:17" s="25" customFormat="1" ht="15.75" customHeight="1" x14ac:dyDescent="0.2">
      <c r="A138" s="82" t="s">
        <v>278</v>
      </c>
      <c r="B138" s="82" t="s">
        <v>279</v>
      </c>
      <c r="C138" s="82">
        <v>110201</v>
      </c>
      <c r="D138" s="82" t="s">
        <v>280</v>
      </c>
      <c r="E138" s="45" t="s">
        <v>281</v>
      </c>
      <c r="F138" s="59">
        <f t="shared" si="19"/>
        <v>2437300</v>
      </c>
      <c r="G138" s="59">
        <v>2437300</v>
      </c>
      <c r="H138" s="59">
        <v>1825100</v>
      </c>
      <c r="I138" s="59">
        <v>75300</v>
      </c>
      <c r="J138" s="59"/>
      <c r="K138" s="59">
        <f t="shared" si="20"/>
        <v>152300</v>
      </c>
      <c r="L138" s="59"/>
      <c r="M138" s="59"/>
      <c r="N138" s="59"/>
      <c r="O138" s="59">
        <v>152300</v>
      </c>
      <c r="P138" s="59">
        <v>152300</v>
      </c>
      <c r="Q138" s="60">
        <f t="shared" si="21"/>
        <v>2589600</v>
      </c>
    </row>
    <row r="139" spans="1:17" s="25" customFormat="1" ht="27.75" customHeight="1" x14ac:dyDescent="0.2">
      <c r="A139" s="82" t="s">
        <v>282</v>
      </c>
      <c r="B139" s="50">
        <v>6310</v>
      </c>
      <c r="C139" s="82" t="s">
        <v>39</v>
      </c>
      <c r="D139" s="82" t="s">
        <v>40</v>
      </c>
      <c r="E139" s="45" t="s">
        <v>172</v>
      </c>
      <c r="F139" s="59">
        <f t="shared" si="19"/>
        <v>0</v>
      </c>
      <c r="G139" s="59"/>
      <c r="H139" s="59"/>
      <c r="I139" s="59"/>
      <c r="J139" s="59"/>
      <c r="K139" s="59">
        <f t="shared" si="20"/>
        <v>3223791</v>
      </c>
      <c r="L139" s="59"/>
      <c r="M139" s="59"/>
      <c r="N139" s="59"/>
      <c r="O139" s="59">
        <v>3223791</v>
      </c>
      <c r="P139" s="59">
        <v>3223791</v>
      </c>
      <c r="Q139" s="60">
        <f t="shared" si="21"/>
        <v>3223791</v>
      </c>
    </row>
    <row r="140" spans="1:17" s="25" customFormat="1" ht="90" hidden="1" x14ac:dyDescent="0.2">
      <c r="A140" s="50">
        <v>1418420</v>
      </c>
      <c r="B140" s="50">
        <v>8420</v>
      </c>
      <c r="C140" s="50">
        <v>250362</v>
      </c>
      <c r="D140" s="50" t="s">
        <v>58</v>
      </c>
      <c r="E140" s="45" t="s">
        <v>283</v>
      </c>
      <c r="F140" s="59">
        <f t="shared" si="19"/>
        <v>0</v>
      </c>
      <c r="G140" s="59"/>
      <c r="H140" s="59"/>
      <c r="I140" s="59"/>
      <c r="J140" s="59"/>
      <c r="K140" s="59">
        <f t="shared" si="20"/>
        <v>0</v>
      </c>
      <c r="L140" s="59"/>
      <c r="M140" s="59"/>
      <c r="N140" s="59"/>
      <c r="O140" s="59"/>
      <c r="P140" s="59"/>
      <c r="Q140" s="60">
        <f t="shared" si="21"/>
        <v>0</v>
      </c>
    </row>
    <row r="141" spans="1:17" s="25" customFormat="1" ht="75" x14ac:dyDescent="0.2">
      <c r="A141" s="50">
        <v>1418660</v>
      </c>
      <c r="B141" s="50">
        <v>8660</v>
      </c>
      <c r="C141" s="50">
        <v>250362</v>
      </c>
      <c r="D141" s="50" t="s">
        <v>58</v>
      </c>
      <c r="E141" s="45" t="s">
        <v>284</v>
      </c>
      <c r="F141" s="59">
        <f>G141+J141</f>
        <v>58457400</v>
      </c>
      <c r="G141" s="59">
        <v>58457400</v>
      </c>
      <c r="H141" s="59"/>
      <c r="I141" s="59"/>
      <c r="J141" s="59"/>
      <c r="K141" s="59">
        <f t="shared" si="20"/>
        <v>0</v>
      </c>
      <c r="L141" s="59"/>
      <c r="M141" s="59"/>
      <c r="N141" s="59"/>
      <c r="O141" s="59"/>
      <c r="P141" s="59"/>
      <c r="Q141" s="60">
        <f t="shared" si="21"/>
        <v>58457400</v>
      </c>
    </row>
    <row r="142" spans="1:17" s="31" customFormat="1" ht="16.5" customHeight="1" x14ac:dyDescent="0.2">
      <c r="A142" s="82" t="s">
        <v>285</v>
      </c>
      <c r="B142" s="82" t="s">
        <v>57</v>
      </c>
      <c r="C142" s="82">
        <v>250380</v>
      </c>
      <c r="D142" s="82" t="s">
        <v>58</v>
      </c>
      <c r="E142" s="45" t="s">
        <v>59</v>
      </c>
      <c r="F142" s="59">
        <f>G142+J142</f>
        <v>52000</v>
      </c>
      <c r="G142" s="59">
        <f>G144</f>
        <v>52000</v>
      </c>
      <c r="H142" s="59">
        <f t="shared" ref="H142:P142" si="22">H144</f>
        <v>0</v>
      </c>
      <c r="I142" s="59">
        <f t="shared" si="22"/>
        <v>0</v>
      </c>
      <c r="J142" s="59">
        <f t="shared" si="22"/>
        <v>0</v>
      </c>
      <c r="K142" s="59">
        <f t="shared" si="20"/>
        <v>0</v>
      </c>
      <c r="L142" s="59">
        <f t="shared" si="22"/>
        <v>0</v>
      </c>
      <c r="M142" s="59">
        <f t="shared" si="22"/>
        <v>0</v>
      </c>
      <c r="N142" s="59">
        <f t="shared" si="22"/>
        <v>0</v>
      </c>
      <c r="O142" s="59">
        <f t="shared" si="22"/>
        <v>0</v>
      </c>
      <c r="P142" s="59">
        <f t="shared" si="22"/>
        <v>0</v>
      </c>
      <c r="Q142" s="60">
        <f t="shared" si="21"/>
        <v>52000</v>
      </c>
    </row>
    <row r="143" spans="1:17" s="25" customFormat="1" ht="15" x14ac:dyDescent="0.2">
      <c r="A143" s="82"/>
      <c r="B143" s="82"/>
      <c r="C143" s="82"/>
      <c r="D143" s="82"/>
      <c r="E143" s="45" t="s">
        <v>60</v>
      </c>
      <c r="F143" s="59"/>
      <c r="G143" s="59"/>
      <c r="H143" s="59"/>
      <c r="I143" s="59"/>
      <c r="J143" s="59"/>
      <c r="K143" s="59"/>
      <c r="L143" s="59"/>
      <c r="M143" s="59"/>
      <c r="N143" s="59"/>
      <c r="O143" s="59"/>
      <c r="P143" s="59"/>
      <c r="Q143" s="60"/>
    </row>
    <row r="144" spans="1:17" s="25" customFormat="1" ht="90" x14ac:dyDescent="0.2">
      <c r="A144" s="50"/>
      <c r="B144" s="50"/>
      <c r="C144" s="50"/>
      <c r="D144" s="50"/>
      <c r="E144" s="45" t="s">
        <v>286</v>
      </c>
      <c r="F144" s="59">
        <f>G144+J144</f>
        <v>52000</v>
      </c>
      <c r="G144" s="59">
        <v>52000</v>
      </c>
      <c r="H144" s="59"/>
      <c r="I144" s="59"/>
      <c r="J144" s="59"/>
      <c r="K144" s="59">
        <f>L144+O144</f>
        <v>0</v>
      </c>
      <c r="L144" s="59"/>
      <c r="M144" s="59"/>
      <c r="N144" s="59"/>
      <c r="O144" s="59"/>
      <c r="P144" s="59"/>
      <c r="Q144" s="60">
        <f>F144+K144</f>
        <v>52000</v>
      </c>
    </row>
    <row r="145" spans="1:19" s="32" customFormat="1" ht="44.25" customHeight="1" x14ac:dyDescent="0.2">
      <c r="A145" s="42" t="s">
        <v>287</v>
      </c>
      <c r="B145" s="51"/>
      <c r="C145" s="51">
        <v>15</v>
      </c>
      <c r="D145" s="51"/>
      <c r="E145" s="52" t="s">
        <v>288</v>
      </c>
      <c r="F145" s="62">
        <f>F146</f>
        <v>342036970</v>
      </c>
      <c r="G145" s="62">
        <f t="shared" ref="G145:Q145" si="23">G146</f>
        <v>317155080</v>
      </c>
      <c r="H145" s="62">
        <f t="shared" si="23"/>
        <v>149423456</v>
      </c>
      <c r="I145" s="62">
        <f t="shared" si="23"/>
        <v>47874728</v>
      </c>
      <c r="J145" s="62">
        <f t="shared" si="23"/>
        <v>24881890</v>
      </c>
      <c r="K145" s="62">
        <f t="shared" si="23"/>
        <v>68585963</v>
      </c>
      <c r="L145" s="62">
        <f t="shared" si="23"/>
        <v>52886671</v>
      </c>
      <c r="M145" s="62">
        <f t="shared" si="23"/>
        <v>142200</v>
      </c>
      <c r="N145" s="62">
        <f t="shared" si="23"/>
        <v>1465450</v>
      </c>
      <c r="O145" s="62">
        <f t="shared" si="23"/>
        <v>15699292</v>
      </c>
      <c r="P145" s="62">
        <f t="shared" si="23"/>
        <v>15183292</v>
      </c>
      <c r="Q145" s="62">
        <f t="shared" si="23"/>
        <v>410622933</v>
      </c>
      <c r="R145" s="36"/>
      <c r="S145" s="36"/>
    </row>
    <row r="146" spans="1:19" s="32" customFormat="1" ht="45" customHeight="1" x14ac:dyDescent="0.2">
      <c r="A146" s="53" t="s">
        <v>289</v>
      </c>
      <c r="B146" s="53"/>
      <c r="C146" s="53">
        <v>15</v>
      </c>
      <c r="D146" s="53"/>
      <c r="E146" s="54" t="s">
        <v>288</v>
      </c>
      <c r="F146" s="63">
        <f>G146+J146</f>
        <v>342036970</v>
      </c>
      <c r="G146" s="63">
        <f>G147+G148+G149+G153+G155+G160+G161+G164+G166+G168+G169+G170+G171+G172+G173</f>
        <v>317155080</v>
      </c>
      <c r="H146" s="63">
        <f>H147+H148+H149+H153+H155+H160+H161+H164+H166+H168+H169+H170+H171+H172+H173</f>
        <v>149423456</v>
      </c>
      <c r="I146" s="63">
        <f>I147+I148+I149+I153+I155+I160+I161+I164+I166+I168+I169+I170+I171+I172+I173</f>
        <v>47874728</v>
      </c>
      <c r="J146" s="63">
        <f>J147+J148+J149+J153+J155+J160+J161+J164+J166+J168+J169+J170+J171+J172+J173</f>
        <v>24881890</v>
      </c>
      <c r="K146" s="63">
        <f>L146+O146</f>
        <v>68585963</v>
      </c>
      <c r="L146" s="63">
        <f>L147+L148+L149+L153+L155+L160+L161+L164+L166+L168+L169+L170+L171+L172+L173</f>
        <v>52886671</v>
      </c>
      <c r="M146" s="63">
        <f>M147+M148+M149+M153+M155+M160+M161+M164+M166+M168+M169+M170+M171+M172+M173</f>
        <v>142200</v>
      </c>
      <c r="N146" s="63">
        <f>N147+N148+N149+N153+N155+N160+N161+N164+N166+N168+N169+N170+N171+N172+N173</f>
        <v>1465450</v>
      </c>
      <c r="O146" s="63">
        <f>O147+O148+O149+O153+O155+O160+O161+O164+O166+O168+O169+O170+O171+O172+O173</f>
        <v>15699292</v>
      </c>
      <c r="P146" s="63">
        <f>P147+P148+P149+P153+P155+P160+P161+P164+P166+P168+P169+P170+P171+P172+P173</f>
        <v>15183292</v>
      </c>
      <c r="Q146" s="63">
        <f>F146+K146</f>
        <v>410622933</v>
      </c>
      <c r="R146" s="36"/>
      <c r="S146" s="36"/>
    </row>
    <row r="147" spans="1:19" s="25" customFormat="1" ht="45.75" customHeight="1" x14ac:dyDescent="0.2">
      <c r="A147" s="82" t="s">
        <v>290</v>
      </c>
      <c r="B147" s="82" t="s">
        <v>291</v>
      </c>
      <c r="C147" s="82" t="s">
        <v>292</v>
      </c>
      <c r="D147" s="82" t="s">
        <v>100</v>
      </c>
      <c r="E147" s="45" t="s">
        <v>293</v>
      </c>
      <c r="F147" s="59">
        <f t="shared" ref="F147:F171" si="24">G147+J147</f>
        <v>937800</v>
      </c>
      <c r="G147" s="59">
        <v>937800</v>
      </c>
      <c r="H147" s="59"/>
      <c r="I147" s="59"/>
      <c r="J147" s="59"/>
      <c r="K147" s="59">
        <f t="shared" ref="K147:K171" si="25">L147+O147</f>
        <v>0</v>
      </c>
      <c r="L147" s="59"/>
      <c r="M147" s="59"/>
      <c r="N147" s="59"/>
      <c r="O147" s="59"/>
      <c r="P147" s="59"/>
      <c r="Q147" s="60">
        <f t="shared" ref="Q147:Q171" si="26">F147+K147</f>
        <v>937800</v>
      </c>
    </row>
    <row r="148" spans="1:19" s="25" customFormat="1" ht="30" x14ac:dyDescent="0.2">
      <c r="A148" s="82" t="s">
        <v>294</v>
      </c>
      <c r="B148" s="82" t="s">
        <v>295</v>
      </c>
      <c r="C148" s="82" t="s">
        <v>296</v>
      </c>
      <c r="D148" s="82" t="s">
        <v>297</v>
      </c>
      <c r="E148" s="45" t="s">
        <v>298</v>
      </c>
      <c r="F148" s="59">
        <f t="shared" si="24"/>
        <v>842979</v>
      </c>
      <c r="G148" s="59">
        <v>842979</v>
      </c>
      <c r="H148" s="59"/>
      <c r="I148" s="59"/>
      <c r="J148" s="59"/>
      <c r="K148" s="59">
        <f t="shared" si="25"/>
        <v>0</v>
      </c>
      <c r="L148" s="59"/>
      <c r="M148" s="59"/>
      <c r="N148" s="59"/>
      <c r="O148" s="59"/>
      <c r="P148" s="59"/>
      <c r="Q148" s="60">
        <f t="shared" si="26"/>
        <v>842979</v>
      </c>
    </row>
    <row r="149" spans="1:19" s="25" customFormat="1" ht="76.5" customHeight="1" x14ac:dyDescent="0.2">
      <c r="A149" s="47" t="s">
        <v>299</v>
      </c>
      <c r="B149" s="47" t="s">
        <v>300</v>
      </c>
      <c r="C149" s="47"/>
      <c r="D149" s="47"/>
      <c r="E149" s="48" t="s">
        <v>301</v>
      </c>
      <c r="F149" s="60">
        <f>F150+F151+F152</f>
        <v>276898162</v>
      </c>
      <c r="G149" s="60">
        <f>G150+G151+G152</f>
        <v>276898162</v>
      </c>
      <c r="H149" s="60">
        <f t="shared" ref="H149:Q149" si="27">H150+H151+H152</f>
        <v>141203768</v>
      </c>
      <c r="I149" s="60">
        <f t="shared" si="27"/>
        <v>46838958</v>
      </c>
      <c r="J149" s="60">
        <f t="shared" si="27"/>
        <v>0</v>
      </c>
      <c r="K149" s="60">
        <f t="shared" si="27"/>
        <v>66460234</v>
      </c>
      <c r="L149" s="60">
        <f t="shared" si="27"/>
        <v>51767321</v>
      </c>
      <c r="M149" s="60">
        <f t="shared" si="27"/>
        <v>142200</v>
      </c>
      <c r="N149" s="60">
        <f t="shared" si="27"/>
        <v>690400</v>
      </c>
      <c r="O149" s="60">
        <f>O150+O151+O152</f>
        <v>14692913</v>
      </c>
      <c r="P149" s="60">
        <f t="shared" si="27"/>
        <v>14176913</v>
      </c>
      <c r="Q149" s="60">
        <f t="shared" si="27"/>
        <v>343358396</v>
      </c>
    </row>
    <row r="150" spans="1:19" s="44" customFormat="1" ht="68.25" customHeight="1" x14ac:dyDescent="0.2">
      <c r="A150" s="83" t="s">
        <v>302</v>
      </c>
      <c r="B150" s="83" t="s">
        <v>303</v>
      </c>
      <c r="C150" s="83" t="s">
        <v>304</v>
      </c>
      <c r="D150" s="83" t="s">
        <v>305</v>
      </c>
      <c r="E150" s="46" t="s">
        <v>306</v>
      </c>
      <c r="F150" s="61">
        <f t="shared" si="24"/>
        <v>67600137</v>
      </c>
      <c r="G150" s="61">
        <v>67600137</v>
      </c>
      <c r="H150" s="61">
        <v>36846487</v>
      </c>
      <c r="I150" s="61">
        <v>10858008</v>
      </c>
      <c r="J150" s="61"/>
      <c r="K150" s="61">
        <f t="shared" si="25"/>
        <v>10871757</v>
      </c>
      <c r="L150" s="61">
        <v>7647112</v>
      </c>
      <c r="M150" s="61"/>
      <c r="N150" s="61">
        <v>270900</v>
      </c>
      <c r="O150" s="61">
        <v>3224645</v>
      </c>
      <c r="P150" s="61">
        <v>3143645</v>
      </c>
      <c r="Q150" s="64">
        <f t="shared" si="26"/>
        <v>78471894</v>
      </c>
    </row>
    <row r="151" spans="1:19" s="44" customFormat="1" ht="133.5" customHeight="1" x14ac:dyDescent="0.2">
      <c r="A151" s="83" t="s">
        <v>307</v>
      </c>
      <c r="B151" s="83" t="s">
        <v>308</v>
      </c>
      <c r="C151" s="83" t="s">
        <v>309</v>
      </c>
      <c r="D151" s="83" t="s">
        <v>310</v>
      </c>
      <c r="E151" s="46" t="s">
        <v>311</v>
      </c>
      <c r="F151" s="61">
        <f t="shared" si="24"/>
        <v>201302896</v>
      </c>
      <c r="G151" s="61">
        <v>201302896</v>
      </c>
      <c r="H151" s="61">
        <v>99809901</v>
      </c>
      <c r="I151" s="61">
        <v>34638450</v>
      </c>
      <c r="J151" s="61"/>
      <c r="K151" s="61">
        <f t="shared" si="25"/>
        <v>53834680</v>
      </c>
      <c r="L151" s="61">
        <v>44120209</v>
      </c>
      <c r="M151" s="61">
        <v>142200</v>
      </c>
      <c r="N151" s="61">
        <v>419500</v>
      </c>
      <c r="O151" s="61">
        <v>9714471</v>
      </c>
      <c r="P151" s="61">
        <v>9279471</v>
      </c>
      <c r="Q151" s="64">
        <f t="shared" si="26"/>
        <v>255137576</v>
      </c>
    </row>
    <row r="152" spans="1:19" s="44" customFormat="1" ht="38.25" customHeight="1" x14ac:dyDescent="0.2">
      <c r="A152" s="83" t="s">
        <v>312</v>
      </c>
      <c r="B152" s="83" t="s">
        <v>313</v>
      </c>
      <c r="C152" s="83" t="s">
        <v>314</v>
      </c>
      <c r="D152" s="83" t="s">
        <v>305</v>
      </c>
      <c r="E152" s="46" t="s">
        <v>315</v>
      </c>
      <c r="F152" s="61">
        <f>G152+J152</f>
        <v>7995129</v>
      </c>
      <c r="G152" s="61">
        <v>7995129</v>
      </c>
      <c r="H152" s="61">
        <v>4547380</v>
      </c>
      <c r="I152" s="61">
        <v>1342500</v>
      </c>
      <c r="J152" s="61"/>
      <c r="K152" s="61">
        <f>L152+O152</f>
        <v>1753797</v>
      </c>
      <c r="L152" s="61"/>
      <c r="M152" s="61"/>
      <c r="N152" s="61"/>
      <c r="O152" s="61">
        <v>1753797</v>
      </c>
      <c r="P152" s="61">
        <v>1753797</v>
      </c>
      <c r="Q152" s="64">
        <f>F152+K152</f>
        <v>9748926</v>
      </c>
    </row>
    <row r="153" spans="1:19" s="44" customFormat="1" ht="28.5" x14ac:dyDescent="0.2">
      <c r="A153" s="47" t="s">
        <v>316</v>
      </c>
      <c r="B153" s="47" t="s">
        <v>317</v>
      </c>
      <c r="C153" s="47"/>
      <c r="D153" s="47"/>
      <c r="E153" s="48" t="s">
        <v>318</v>
      </c>
      <c r="F153" s="60">
        <f>F154</f>
        <v>2294942</v>
      </c>
      <c r="G153" s="60">
        <f t="shared" ref="G153:Q153" si="28">G154</f>
        <v>2294942</v>
      </c>
      <c r="H153" s="60">
        <f t="shared" si="28"/>
        <v>1418001</v>
      </c>
      <c r="I153" s="60">
        <f t="shared" si="28"/>
        <v>336785</v>
      </c>
      <c r="J153" s="60">
        <f t="shared" si="28"/>
        <v>0</v>
      </c>
      <c r="K153" s="60">
        <f>K154</f>
        <v>54977</v>
      </c>
      <c r="L153" s="60">
        <f t="shared" si="28"/>
        <v>0</v>
      </c>
      <c r="M153" s="60">
        <f t="shared" si="28"/>
        <v>0</v>
      </c>
      <c r="N153" s="60">
        <f t="shared" si="28"/>
        <v>0</v>
      </c>
      <c r="O153" s="60">
        <f t="shared" si="28"/>
        <v>54977</v>
      </c>
      <c r="P153" s="60">
        <f t="shared" si="28"/>
        <v>54977</v>
      </c>
      <c r="Q153" s="60">
        <f t="shared" si="28"/>
        <v>2349919</v>
      </c>
    </row>
    <row r="154" spans="1:19" s="44" customFormat="1" ht="54" customHeight="1" x14ac:dyDescent="0.2">
      <c r="A154" s="83" t="s">
        <v>319</v>
      </c>
      <c r="B154" s="83" t="s">
        <v>320</v>
      </c>
      <c r="C154" s="83" t="s">
        <v>321</v>
      </c>
      <c r="D154" s="83" t="s">
        <v>94</v>
      </c>
      <c r="E154" s="46" t="s">
        <v>322</v>
      </c>
      <c r="F154" s="61">
        <f>G154+J154</f>
        <v>2294942</v>
      </c>
      <c r="G154" s="61">
        <v>2294942</v>
      </c>
      <c r="H154" s="61">
        <v>1418001</v>
      </c>
      <c r="I154" s="61">
        <v>336785</v>
      </c>
      <c r="J154" s="61">
        <v>0</v>
      </c>
      <c r="K154" s="61">
        <f>L154+O154</f>
        <v>54977</v>
      </c>
      <c r="L154" s="61">
        <v>0</v>
      </c>
      <c r="M154" s="61">
        <v>0</v>
      </c>
      <c r="N154" s="61">
        <v>0</v>
      </c>
      <c r="O154" s="61">
        <v>54977</v>
      </c>
      <c r="P154" s="61">
        <v>54977</v>
      </c>
      <c r="Q154" s="64">
        <f t="shared" si="26"/>
        <v>2349919</v>
      </c>
    </row>
    <row r="155" spans="1:19" s="44" customFormat="1" ht="30.75" customHeight="1" x14ac:dyDescent="0.2">
      <c r="A155" s="47" t="s">
        <v>323</v>
      </c>
      <c r="B155" s="47" t="s">
        <v>324</v>
      </c>
      <c r="C155" s="47"/>
      <c r="D155" s="47"/>
      <c r="E155" s="48" t="s">
        <v>325</v>
      </c>
      <c r="F155" s="60">
        <f>F156+F157+F158+F159</f>
        <v>1563170</v>
      </c>
      <c r="G155" s="60">
        <f>G156+G157+G158+G159</f>
        <v>1563170</v>
      </c>
      <c r="H155" s="60">
        <f t="shared" ref="H155:Q155" si="29">H156+H157+H158+H159</f>
        <v>1165984</v>
      </c>
      <c r="I155" s="60">
        <f t="shared" si="29"/>
        <v>45840</v>
      </c>
      <c r="J155" s="60">
        <f t="shared" si="29"/>
        <v>0</v>
      </c>
      <c r="K155" s="60">
        <f t="shared" si="29"/>
        <v>0</v>
      </c>
      <c r="L155" s="60">
        <f t="shared" si="29"/>
        <v>0</v>
      </c>
      <c r="M155" s="60">
        <f t="shared" si="29"/>
        <v>0</v>
      </c>
      <c r="N155" s="60">
        <f t="shared" si="29"/>
        <v>0</v>
      </c>
      <c r="O155" s="60">
        <f t="shared" si="29"/>
        <v>0</v>
      </c>
      <c r="P155" s="60">
        <f t="shared" si="29"/>
        <v>0</v>
      </c>
      <c r="Q155" s="60">
        <f t="shared" si="29"/>
        <v>1563170</v>
      </c>
    </row>
    <row r="156" spans="1:19" s="44" customFormat="1" ht="30" x14ac:dyDescent="0.2">
      <c r="A156" s="83" t="s">
        <v>326</v>
      </c>
      <c r="B156" s="83" t="s">
        <v>327</v>
      </c>
      <c r="C156" s="83" t="s">
        <v>328</v>
      </c>
      <c r="D156" s="83" t="s">
        <v>94</v>
      </c>
      <c r="E156" s="46" t="s">
        <v>329</v>
      </c>
      <c r="F156" s="61">
        <f t="shared" si="24"/>
        <v>1527840</v>
      </c>
      <c r="G156" s="61">
        <v>1527840</v>
      </c>
      <c r="H156" s="61">
        <v>1165984</v>
      </c>
      <c r="I156" s="61">
        <v>45840</v>
      </c>
      <c r="J156" s="61"/>
      <c r="K156" s="61">
        <f t="shared" si="25"/>
        <v>0</v>
      </c>
      <c r="L156" s="61"/>
      <c r="M156" s="61"/>
      <c r="N156" s="61"/>
      <c r="O156" s="61"/>
      <c r="P156" s="61"/>
      <c r="Q156" s="64">
        <f t="shared" si="26"/>
        <v>1527840</v>
      </c>
    </row>
    <row r="157" spans="1:19" s="44" customFormat="1" ht="45" x14ac:dyDescent="0.2">
      <c r="A157" s="83" t="s">
        <v>330</v>
      </c>
      <c r="B157" s="83" t="s">
        <v>331</v>
      </c>
      <c r="C157" s="83" t="s">
        <v>332</v>
      </c>
      <c r="D157" s="83" t="s">
        <v>94</v>
      </c>
      <c r="E157" s="46" t="s">
        <v>333</v>
      </c>
      <c r="F157" s="61">
        <f t="shared" si="24"/>
        <v>35330</v>
      </c>
      <c r="G157" s="61">
        <v>35330</v>
      </c>
      <c r="H157" s="61"/>
      <c r="I157" s="61"/>
      <c r="J157" s="61"/>
      <c r="K157" s="61">
        <f t="shared" si="25"/>
        <v>0</v>
      </c>
      <c r="L157" s="61"/>
      <c r="M157" s="61"/>
      <c r="N157" s="61"/>
      <c r="O157" s="61"/>
      <c r="P157" s="61"/>
      <c r="Q157" s="64">
        <f t="shared" si="26"/>
        <v>35330</v>
      </c>
    </row>
    <row r="158" spans="1:19" s="44" customFormat="1" ht="45" hidden="1" customHeight="1" x14ac:dyDescent="0.2">
      <c r="A158" s="83" t="s">
        <v>334</v>
      </c>
      <c r="B158" s="83" t="s">
        <v>335</v>
      </c>
      <c r="C158" s="83" t="s">
        <v>336</v>
      </c>
      <c r="D158" s="83" t="s">
        <v>94</v>
      </c>
      <c r="E158" s="46" t="s">
        <v>337</v>
      </c>
      <c r="F158" s="61">
        <f t="shared" si="24"/>
        <v>0</v>
      </c>
      <c r="G158" s="61"/>
      <c r="H158" s="61"/>
      <c r="I158" s="61"/>
      <c r="J158" s="61"/>
      <c r="K158" s="61">
        <f t="shared" si="25"/>
        <v>0</v>
      </c>
      <c r="L158" s="61"/>
      <c r="M158" s="61"/>
      <c r="N158" s="61"/>
      <c r="O158" s="61"/>
      <c r="P158" s="61"/>
      <c r="Q158" s="64">
        <f t="shared" si="26"/>
        <v>0</v>
      </c>
    </row>
    <row r="159" spans="1:19" s="44" customFormat="1" ht="29.25" hidden="1" customHeight="1" x14ac:dyDescent="0.2">
      <c r="A159" s="83" t="s">
        <v>338</v>
      </c>
      <c r="B159" s="83" t="s">
        <v>339</v>
      </c>
      <c r="C159" s="83" t="s">
        <v>340</v>
      </c>
      <c r="D159" s="83" t="s">
        <v>94</v>
      </c>
      <c r="E159" s="46" t="s">
        <v>341</v>
      </c>
      <c r="F159" s="61">
        <f t="shared" si="24"/>
        <v>0</v>
      </c>
      <c r="G159" s="61"/>
      <c r="H159" s="61"/>
      <c r="I159" s="61"/>
      <c r="J159" s="61"/>
      <c r="K159" s="61">
        <f t="shared" si="25"/>
        <v>0</v>
      </c>
      <c r="L159" s="61"/>
      <c r="M159" s="61"/>
      <c r="N159" s="61"/>
      <c r="O159" s="61"/>
      <c r="P159" s="61"/>
      <c r="Q159" s="64">
        <f t="shared" si="26"/>
        <v>0</v>
      </c>
    </row>
    <row r="160" spans="1:19" s="25" customFormat="1" ht="99" customHeight="1" x14ac:dyDescent="0.2">
      <c r="A160" s="82" t="s">
        <v>342</v>
      </c>
      <c r="B160" s="82" t="s">
        <v>153</v>
      </c>
      <c r="C160" s="82" t="s">
        <v>154</v>
      </c>
      <c r="D160" s="82" t="s">
        <v>94</v>
      </c>
      <c r="E160" s="45" t="s">
        <v>155</v>
      </c>
      <c r="F160" s="59">
        <f t="shared" si="24"/>
        <v>561000</v>
      </c>
      <c r="G160" s="59">
        <v>561000</v>
      </c>
      <c r="H160" s="59"/>
      <c r="I160" s="59"/>
      <c r="J160" s="59"/>
      <c r="K160" s="59">
        <f t="shared" si="25"/>
        <v>0</v>
      </c>
      <c r="L160" s="59"/>
      <c r="M160" s="59"/>
      <c r="N160" s="59"/>
      <c r="O160" s="59"/>
      <c r="P160" s="59"/>
      <c r="Q160" s="60">
        <f t="shared" si="26"/>
        <v>561000</v>
      </c>
    </row>
    <row r="161" spans="1:17" s="25" customFormat="1" ht="115.5" customHeight="1" x14ac:dyDescent="0.2">
      <c r="A161" s="47" t="s">
        <v>343</v>
      </c>
      <c r="B161" s="47" t="s">
        <v>344</v>
      </c>
      <c r="C161" s="47"/>
      <c r="D161" s="47"/>
      <c r="E161" s="48" t="s">
        <v>345</v>
      </c>
      <c r="F161" s="60">
        <f>F162+F163</f>
        <v>1078708</v>
      </c>
      <c r="G161" s="60">
        <f>G162+G163</f>
        <v>1078708</v>
      </c>
      <c r="H161" s="60">
        <f t="shared" ref="H161:Q161" si="30">H162+H163</f>
        <v>0</v>
      </c>
      <c r="I161" s="60">
        <f t="shared" si="30"/>
        <v>0</v>
      </c>
      <c r="J161" s="60">
        <f t="shared" si="30"/>
        <v>0</v>
      </c>
      <c r="K161" s="60">
        <f t="shared" si="30"/>
        <v>0</v>
      </c>
      <c r="L161" s="60">
        <f t="shared" si="30"/>
        <v>0</v>
      </c>
      <c r="M161" s="60">
        <f t="shared" si="30"/>
        <v>0</v>
      </c>
      <c r="N161" s="60">
        <f t="shared" si="30"/>
        <v>0</v>
      </c>
      <c r="O161" s="60">
        <f t="shared" si="30"/>
        <v>0</v>
      </c>
      <c r="P161" s="60">
        <f t="shared" si="30"/>
        <v>0</v>
      </c>
      <c r="Q161" s="60">
        <f t="shared" si="30"/>
        <v>1078708</v>
      </c>
    </row>
    <row r="162" spans="1:17" s="44" customFormat="1" ht="75" x14ac:dyDescent="0.2">
      <c r="A162" s="83" t="s">
        <v>346</v>
      </c>
      <c r="B162" s="83" t="s">
        <v>347</v>
      </c>
      <c r="C162" s="83" t="s">
        <v>348</v>
      </c>
      <c r="D162" s="83" t="s">
        <v>305</v>
      </c>
      <c r="E162" s="46" t="s">
        <v>349</v>
      </c>
      <c r="F162" s="61">
        <f t="shared" si="24"/>
        <v>1078100</v>
      </c>
      <c r="G162" s="61">
        <v>1078100</v>
      </c>
      <c r="H162" s="61"/>
      <c r="I162" s="61"/>
      <c r="J162" s="61"/>
      <c r="K162" s="61">
        <f t="shared" si="25"/>
        <v>0</v>
      </c>
      <c r="L162" s="61"/>
      <c r="M162" s="61"/>
      <c r="N162" s="61"/>
      <c r="O162" s="61"/>
      <c r="P162" s="61"/>
      <c r="Q162" s="64">
        <f t="shared" si="26"/>
        <v>1078100</v>
      </c>
    </row>
    <row r="163" spans="1:17" s="44" customFormat="1" ht="30" x14ac:dyDescent="0.2">
      <c r="A163" s="83" t="s">
        <v>350</v>
      </c>
      <c r="B163" s="83" t="s">
        <v>351</v>
      </c>
      <c r="C163" s="83" t="s">
        <v>352</v>
      </c>
      <c r="D163" s="83" t="s">
        <v>305</v>
      </c>
      <c r="E163" s="46" t="s">
        <v>353</v>
      </c>
      <c r="F163" s="61">
        <f t="shared" si="24"/>
        <v>608</v>
      </c>
      <c r="G163" s="61">
        <v>608</v>
      </c>
      <c r="H163" s="61"/>
      <c r="I163" s="61"/>
      <c r="J163" s="61"/>
      <c r="K163" s="61">
        <f t="shared" si="25"/>
        <v>0</v>
      </c>
      <c r="L163" s="61"/>
      <c r="M163" s="61"/>
      <c r="N163" s="61"/>
      <c r="O163" s="61"/>
      <c r="P163" s="61"/>
      <c r="Q163" s="64">
        <f t="shared" si="26"/>
        <v>608</v>
      </c>
    </row>
    <row r="164" spans="1:17" s="44" customFormat="1" ht="28.5" x14ac:dyDescent="0.2">
      <c r="A164" s="47" t="s">
        <v>354</v>
      </c>
      <c r="B164" s="47" t="s">
        <v>355</v>
      </c>
      <c r="C164" s="47"/>
      <c r="D164" s="47"/>
      <c r="E164" s="48" t="s">
        <v>356</v>
      </c>
      <c r="F164" s="60">
        <f>F165</f>
        <v>5494700</v>
      </c>
      <c r="G164" s="60">
        <f t="shared" ref="G164:Q164" si="31">G165</f>
        <v>5494700</v>
      </c>
      <c r="H164" s="60">
        <f t="shared" si="31"/>
        <v>0</v>
      </c>
      <c r="I164" s="60">
        <f t="shared" si="31"/>
        <v>0</v>
      </c>
      <c r="J164" s="60">
        <f t="shared" si="31"/>
        <v>0</v>
      </c>
      <c r="K164" s="60">
        <f t="shared" si="31"/>
        <v>0</v>
      </c>
      <c r="L164" s="60">
        <f t="shared" si="31"/>
        <v>0</v>
      </c>
      <c r="M164" s="60">
        <f t="shared" si="31"/>
        <v>0</v>
      </c>
      <c r="N164" s="60">
        <f t="shared" si="31"/>
        <v>0</v>
      </c>
      <c r="O164" s="60">
        <f t="shared" si="31"/>
        <v>0</v>
      </c>
      <c r="P164" s="60">
        <f t="shared" si="31"/>
        <v>0</v>
      </c>
      <c r="Q164" s="60">
        <f t="shared" si="31"/>
        <v>5494700</v>
      </c>
    </row>
    <row r="165" spans="1:17" s="44" customFormat="1" ht="75" x14ac:dyDescent="0.2">
      <c r="A165" s="83" t="s">
        <v>357</v>
      </c>
      <c r="B165" s="83" t="s">
        <v>358</v>
      </c>
      <c r="C165" s="83" t="s">
        <v>359</v>
      </c>
      <c r="D165" s="83" t="s">
        <v>297</v>
      </c>
      <c r="E165" s="46" t="s">
        <v>360</v>
      </c>
      <c r="F165" s="61">
        <f t="shared" si="24"/>
        <v>5494700</v>
      </c>
      <c r="G165" s="61">
        <v>5494700</v>
      </c>
      <c r="H165" s="61"/>
      <c r="I165" s="61"/>
      <c r="J165" s="61"/>
      <c r="K165" s="61">
        <f t="shared" si="25"/>
        <v>0</v>
      </c>
      <c r="L165" s="61"/>
      <c r="M165" s="61"/>
      <c r="N165" s="61"/>
      <c r="O165" s="61"/>
      <c r="P165" s="61"/>
      <c r="Q165" s="64">
        <f t="shared" si="26"/>
        <v>5494700</v>
      </c>
    </row>
    <row r="166" spans="1:17" s="44" customFormat="1" ht="42.75" x14ac:dyDescent="0.2">
      <c r="A166" s="47" t="s">
        <v>361</v>
      </c>
      <c r="B166" s="47" t="s">
        <v>362</v>
      </c>
      <c r="C166" s="47"/>
      <c r="D166" s="47"/>
      <c r="E166" s="48" t="s">
        <v>363</v>
      </c>
      <c r="F166" s="60">
        <f>F167</f>
        <v>166784</v>
      </c>
      <c r="G166" s="60">
        <f t="shared" ref="G166:Q166" si="32">G167</f>
        <v>166784</v>
      </c>
      <c r="H166" s="60">
        <f t="shared" si="32"/>
        <v>109254</v>
      </c>
      <c r="I166" s="60">
        <f t="shared" si="32"/>
        <v>4320</v>
      </c>
      <c r="J166" s="60">
        <f t="shared" si="32"/>
        <v>0</v>
      </c>
      <c r="K166" s="60">
        <f t="shared" si="32"/>
        <v>0</v>
      </c>
      <c r="L166" s="60">
        <f t="shared" si="32"/>
        <v>0</v>
      </c>
      <c r="M166" s="60">
        <f t="shared" si="32"/>
        <v>0</v>
      </c>
      <c r="N166" s="60">
        <f t="shared" si="32"/>
        <v>0</v>
      </c>
      <c r="O166" s="60">
        <f t="shared" si="32"/>
        <v>0</v>
      </c>
      <c r="P166" s="60">
        <f t="shared" si="32"/>
        <v>0</v>
      </c>
      <c r="Q166" s="60">
        <f t="shared" si="32"/>
        <v>166784</v>
      </c>
    </row>
    <row r="167" spans="1:17" s="44" customFormat="1" ht="49.5" customHeight="1" x14ac:dyDescent="0.2">
      <c r="A167" s="83" t="s">
        <v>364</v>
      </c>
      <c r="B167" s="83" t="s">
        <v>365</v>
      </c>
      <c r="C167" s="83" t="s">
        <v>366</v>
      </c>
      <c r="D167" s="83" t="s">
        <v>80</v>
      </c>
      <c r="E167" s="46" t="s">
        <v>367</v>
      </c>
      <c r="F167" s="61">
        <f t="shared" si="24"/>
        <v>166784</v>
      </c>
      <c r="G167" s="61">
        <v>166784</v>
      </c>
      <c r="H167" s="61">
        <v>109254</v>
      </c>
      <c r="I167" s="61">
        <v>4320</v>
      </c>
      <c r="J167" s="61"/>
      <c r="K167" s="61">
        <f t="shared" si="25"/>
        <v>0</v>
      </c>
      <c r="L167" s="61"/>
      <c r="M167" s="61"/>
      <c r="N167" s="61"/>
      <c r="O167" s="61"/>
      <c r="P167" s="61"/>
      <c r="Q167" s="64">
        <f t="shared" si="26"/>
        <v>166784</v>
      </c>
    </row>
    <row r="168" spans="1:17" s="25" customFormat="1" ht="45" x14ac:dyDescent="0.2">
      <c r="A168" s="82" t="s">
        <v>368</v>
      </c>
      <c r="B168" s="82" t="s">
        <v>369</v>
      </c>
      <c r="C168" s="82" t="s">
        <v>370</v>
      </c>
      <c r="D168" s="82" t="s">
        <v>80</v>
      </c>
      <c r="E168" s="45" t="s">
        <v>371</v>
      </c>
      <c r="F168" s="59">
        <f t="shared" si="24"/>
        <v>7214196</v>
      </c>
      <c r="G168" s="59">
        <v>7214196</v>
      </c>
      <c r="H168" s="59">
        <v>4360410</v>
      </c>
      <c r="I168" s="59">
        <v>586700</v>
      </c>
      <c r="J168" s="59"/>
      <c r="K168" s="59">
        <f t="shared" si="25"/>
        <v>1204597</v>
      </c>
      <c r="L168" s="59">
        <v>1119350</v>
      </c>
      <c r="M168" s="59"/>
      <c r="N168" s="59">
        <v>775050</v>
      </c>
      <c r="O168" s="59">
        <v>85247</v>
      </c>
      <c r="P168" s="59">
        <v>85247</v>
      </c>
      <c r="Q168" s="60">
        <f t="shared" si="26"/>
        <v>8418793</v>
      </c>
    </row>
    <row r="169" spans="1:17" s="25" customFormat="1" ht="21.75" customHeight="1" x14ac:dyDescent="0.2">
      <c r="A169" s="82" t="s">
        <v>372</v>
      </c>
      <c r="B169" s="82" t="s">
        <v>78</v>
      </c>
      <c r="C169" s="82" t="s">
        <v>79</v>
      </c>
      <c r="D169" s="82" t="s">
        <v>80</v>
      </c>
      <c r="E169" s="45" t="s">
        <v>81</v>
      </c>
      <c r="F169" s="59">
        <f t="shared" si="24"/>
        <v>669609</v>
      </c>
      <c r="G169" s="59">
        <v>669609</v>
      </c>
      <c r="H169" s="59">
        <v>403712</v>
      </c>
      <c r="I169" s="59">
        <v>15410</v>
      </c>
      <c r="J169" s="59"/>
      <c r="K169" s="59">
        <f t="shared" si="25"/>
        <v>45000</v>
      </c>
      <c r="L169" s="59"/>
      <c r="M169" s="59"/>
      <c r="N169" s="59"/>
      <c r="O169" s="59">
        <v>45000</v>
      </c>
      <c r="P169" s="59">
        <v>45000</v>
      </c>
      <c r="Q169" s="60">
        <f t="shared" si="26"/>
        <v>714609</v>
      </c>
    </row>
    <row r="170" spans="1:17" s="25" customFormat="1" ht="30.75" customHeight="1" x14ac:dyDescent="0.2">
      <c r="A170" s="82" t="s">
        <v>373</v>
      </c>
      <c r="B170" s="82" t="s">
        <v>374</v>
      </c>
      <c r="C170" s="82" t="s">
        <v>375</v>
      </c>
      <c r="D170" s="82" t="s">
        <v>80</v>
      </c>
      <c r="E170" s="45" t="s">
        <v>376</v>
      </c>
      <c r="F170" s="59">
        <f t="shared" si="24"/>
        <v>18388750</v>
      </c>
      <c r="G170" s="59">
        <v>18388750</v>
      </c>
      <c r="H170" s="59"/>
      <c r="I170" s="59"/>
      <c r="J170" s="59"/>
      <c r="K170" s="59">
        <f t="shared" si="25"/>
        <v>0</v>
      </c>
      <c r="L170" s="59"/>
      <c r="M170" s="59"/>
      <c r="N170" s="59"/>
      <c r="O170" s="59"/>
      <c r="P170" s="59"/>
      <c r="Q170" s="60">
        <f t="shared" si="26"/>
        <v>18388750</v>
      </c>
    </row>
    <row r="171" spans="1:17" s="25" customFormat="1" ht="15" x14ac:dyDescent="0.2">
      <c r="A171" s="82" t="s">
        <v>377</v>
      </c>
      <c r="B171" s="82" t="s">
        <v>378</v>
      </c>
      <c r="C171" s="82" t="s">
        <v>379</v>
      </c>
      <c r="D171" s="82" t="s">
        <v>94</v>
      </c>
      <c r="E171" s="45" t="s">
        <v>55</v>
      </c>
      <c r="F171" s="59">
        <f t="shared" si="24"/>
        <v>1044280</v>
      </c>
      <c r="G171" s="59">
        <v>1044280</v>
      </c>
      <c r="H171" s="59">
        <v>762327</v>
      </c>
      <c r="I171" s="59">
        <v>46715</v>
      </c>
      <c r="J171" s="59"/>
      <c r="K171" s="59">
        <f t="shared" si="25"/>
        <v>0</v>
      </c>
      <c r="L171" s="59"/>
      <c r="M171" s="59"/>
      <c r="N171" s="59"/>
      <c r="O171" s="59"/>
      <c r="P171" s="59"/>
      <c r="Q171" s="60">
        <f t="shared" si="26"/>
        <v>1044280</v>
      </c>
    </row>
    <row r="172" spans="1:17" s="25" customFormat="1" ht="42.75" customHeight="1" x14ac:dyDescent="0.2">
      <c r="A172" s="82" t="s">
        <v>380</v>
      </c>
      <c r="B172" s="82" t="s">
        <v>381</v>
      </c>
      <c r="C172" s="82" t="s">
        <v>39</v>
      </c>
      <c r="D172" s="82" t="s">
        <v>40</v>
      </c>
      <c r="E172" s="45" t="s">
        <v>172</v>
      </c>
      <c r="F172" s="59">
        <f>G172+J172</f>
        <v>0</v>
      </c>
      <c r="G172" s="59"/>
      <c r="H172" s="59"/>
      <c r="I172" s="59"/>
      <c r="J172" s="59"/>
      <c r="K172" s="59">
        <f>L172+O172</f>
        <v>821155</v>
      </c>
      <c r="L172" s="59"/>
      <c r="M172" s="59"/>
      <c r="N172" s="59"/>
      <c r="O172" s="59">
        <v>821155</v>
      </c>
      <c r="P172" s="59">
        <v>821155</v>
      </c>
      <c r="Q172" s="60">
        <f>F172+K172</f>
        <v>821155</v>
      </c>
    </row>
    <row r="173" spans="1:17" s="25" customFormat="1" ht="240.75" customHeight="1" x14ac:dyDescent="0.2">
      <c r="A173" s="82" t="s">
        <v>382</v>
      </c>
      <c r="B173" s="82" t="s">
        <v>383</v>
      </c>
      <c r="C173" s="82" t="s">
        <v>384</v>
      </c>
      <c r="D173" s="82" t="s">
        <v>58</v>
      </c>
      <c r="E173" s="45" t="s">
        <v>385</v>
      </c>
      <c r="F173" s="59">
        <f>G173+J173</f>
        <v>24881890</v>
      </c>
      <c r="G173" s="59"/>
      <c r="H173" s="59"/>
      <c r="I173" s="59"/>
      <c r="J173" s="59">
        <v>24881890</v>
      </c>
      <c r="K173" s="59">
        <f>L173+O173</f>
        <v>0</v>
      </c>
      <c r="L173" s="59"/>
      <c r="M173" s="59"/>
      <c r="N173" s="59"/>
      <c r="O173" s="59"/>
      <c r="P173" s="59"/>
      <c r="Q173" s="60">
        <f>F173+K173</f>
        <v>24881890</v>
      </c>
    </row>
    <row r="174" spans="1:17" s="32" customFormat="1" ht="43.5" customHeight="1" x14ac:dyDescent="0.2">
      <c r="A174" s="42" t="s">
        <v>386</v>
      </c>
      <c r="B174" s="51"/>
      <c r="C174" s="51">
        <v>19</v>
      </c>
      <c r="D174" s="51"/>
      <c r="E174" s="52" t="s">
        <v>387</v>
      </c>
      <c r="F174" s="62">
        <f>F175</f>
        <v>39336378</v>
      </c>
      <c r="G174" s="62">
        <f t="shared" ref="G174:Q174" si="33">G175</f>
        <v>31836378</v>
      </c>
      <c r="H174" s="62">
        <f t="shared" si="33"/>
        <v>10208243</v>
      </c>
      <c r="I174" s="62">
        <f t="shared" si="33"/>
        <v>728924</v>
      </c>
      <c r="J174" s="62">
        <f t="shared" si="33"/>
        <v>7500000</v>
      </c>
      <c r="K174" s="62">
        <f t="shared" si="33"/>
        <v>5224122</v>
      </c>
      <c r="L174" s="62">
        <f t="shared" si="33"/>
        <v>984000</v>
      </c>
      <c r="M174" s="62">
        <f t="shared" si="33"/>
        <v>66420</v>
      </c>
      <c r="N174" s="62">
        <f t="shared" si="33"/>
        <v>350296</v>
      </c>
      <c r="O174" s="62">
        <f t="shared" si="33"/>
        <v>4240122</v>
      </c>
      <c r="P174" s="62">
        <f t="shared" si="33"/>
        <v>4240122</v>
      </c>
      <c r="Q174" s="62">
        <f t="shared" si="33"/>
        <v>44560500</v>
      </c>
    </row>
    <row r="175" spans="1:17" s="32" customFormat="1" ht="47.25" customHeight="1" x14ac:dyDescent="0.2">
      <c r="A175" s="53" t="s">
        <v>388</v>
      </c>
      <c r="B175" s="51"/>
      <c r="C175" s="53">
        <v>19</v>
      </c>
      <c r="D175" s="53"/>
      <c r="E175" s="54" t="s">
        <v>387</v>
      </c>
      <c r="F175" s="63">
        <f>G175+J175</f>
        <v>39336378</v>
      </c>
      <c r="G175" s="63">
        <f>G180+G186+G192+G199+G189+G202+G197+G206</f>
        <v>31836378</v>
      </c>
      <c r="H175" s="63">
        <f t="shared" ref="H175:P175" si="34">H180+H186+H192+H199+H189+H202+H197+H206</f>
        <v>10208243</v>
      </c>
      <c r="I175" s="63">
        <f t="shared" si="34"/>
        <v>728924</v>
      </c>
      <c r="J175" s="63">
        <f t="shared" si="34"/>
        <v>7500000</v>
      </c>
      <c r="K175" s="63">
        <f>L175+O175</f>
        <v>5224122</v>
      </c>
      <c r="L175" s="63">
        <f t="shared" si="34"/>
        <v>984000</v>
      </c>
      <c r="M175" s="63">
        <f t="shared" si="34"/>
        <v>66420</v>
      </c>
      <c r="N175" s="63">
        <f t="shared" si="34"/>
        <v>350296</v>
      </c>
      <c r="O175" s="63">
        <f t="shared" si="34"/>
        <v>4240122</v>
      </c>
      <c r="P175" s="63">
        <f t="shared" si="34"/>
        <v>4240122</v>
      </c>
      <c r="Q175" s="63">
        <f>F175+K175</f>
        <v>44560500</v>
      </c>
    </row>
    <row r="176" spans="1:17" s="40" customFormat="1" ht="30" hidden="1" x14ac:dyDescent="0.2">
      <c r="A176" s="82"/>
      <c r="B176" s="82"/>
      <c r="C176" s="82" t="s">
        <v>108</v>
      </c>
      <c r="D176" s="82" t="s">
        <v>109</v>
      </c>
      <c r="E176" s="45" t="s">
        <v>389</v>
      </c>
      <c r="F176" s="59">
        <f>G176+J176</f>
        <v>0</v>
      </c>
      <c r="G176" s="59"/>
      <c r="H176" s="59"/>
      <c r="I176" s="59"/>
      <c r="J176" s="59"/>
      <c r="K176" s="59">
        <f t="shared" ref="K176:K205" si="35">L176+O176</f>
        <v>0</v>
      </c>
      <c r="L176" s="59"/>
      <c r="M176" s="59"/>
      <c r="N176" s="59"/>
      <c r="O176" s="59"/>
      <c r="P176" s="59"/>
      <c r="Q176" s="60">
        <f t="shared" ref="Q176:Q205" si="36">F176+K176</f>
        <v>0</v>
      </c>
    </row>
    <row r="177" spans="1:17" s="25" customFormat="1" ht="60" hidden="1" x14ac:dyDescent="0.2">
      <c r="A177" s="82"/>
      <c r="B177" s="82"/>
      <c r="C177" s="82" t="s">
        <v>321</v>
      </c>
      <c r="D177" s="82" t="s">
        <v>94</v>
      </c>
      <c r="E177" s="45" t="s">
        <v>322</v>
      </c>
      <c r="F177" s="59">
        <f>G177+J177</f>
        <v>0</v>
      </c>
      <c r="G177" s="59"/>
      <c r="H177" s="59"/>
      <c r="I177" s="59"/>
      <c r="J177" s="59"/>
      <c r="K177" s="59">
        <f t="shared" si="35"/>
        <v>0</v>
      </c>
      <c r="L177" s="59"/>
      <c r="M177" s="59"/>
      <c r="N177" s="59"/>
      <c r="O177" s="59"/>
      <c r="P177" s="59"/>
      <c r="Q177" s="60">
        <f t="shared" si="36"/>
        <v>0</v>
      </c>
    </row>
    <row r="178" spans="1:17" s="25" customFormat="1" ht="30" hidden="1" x14ac:dyDescent="0.2">
      <c r="A178" s="82"/>
      <c r="B178" s="82"/>
      <c r="C178" s="82" t="s">
        <v>328</v>
      </c>
      <c r="D178" s="82" t="s">
        <v>94</v>
      </c>
      <c r="E178" s="45" t="s">
        <v>390</v>
      </c>
      <c r="F178" s="59">
        <f>G178+J178</f>
        <v>0</v>
      </c>
      <c r="G178" s="59"/>
      <c r="H178" s="59"/>
      <c r="I178" s="59"/>
      <c r="J178" s="59"/>
      <c r="K178" s="59">
        <f t="shared" si="35"/>
        <v>0</v>
      </c>
      <c r="L178" s="59"/>
      <c r="M178" s="59"/>
      <c r="N178" s="59"/>
      <c r="O178" s="59"/>
      <c r="P178" s="59"/>
      <c r="Q178" s="60">
        <f t="shared" si="36"/>
        <v>0</v>
      </c>
    </row>
    <row r="179" spans="1:17" s="25" customFormat="1" ht="45" hidden="1" x14ac:dyDescent="0.2">
      <c r="A179" s="82"/>
      <c r="B179" s="82"/>
      <c r="C179" s="82" t="s">
        <v>332</v>
      </c>
      <c r="D179" s="82" t="s">
        <v>94</v>
      </c>
      <c r="E179" s="45" t="s">
        <v>333</v>
      </c>
      <c r="F179" s="59">
        <f>G179+J179</f>
        <v>0</v>
      </c>
      <c r="G179" s="59"/>
      <c r="H179" s="59"/>
      <c r="I179" s="59"/>
      <c r="J179" s="59"/>
      <c r="K179" s="59">
        <f t="shared" si="35"/>
        <v>0</v>
      </c>
      <c r="L179" s="59"/>
      <c r="M179" s="59"/>
      <c r="N179" s="59"/>
      <c r="O179" s="59"/>
      <c r="P179" s="59"/>
      <c r="Q179" s="60">
        <f t="shared" si="36"/>
        <v>0</v>
      </c>
    </row>
    <row r="180" spans="1:17" s="25" customFormat="1" ht="28.5" customHeight="1" x14ac:dyDescent="0.2">
      <c r="A180" s="47" t="s">
        <v>391</v>
      </c>
      <c r="B180" s="47" t="s">
        <v>392</v>
      </c>
      <c r="C180" s="47"/>
      <c r="D180" s="47"/>
      <c r="E180" s="48" t="s">
        <v>393</v>
      </c>
      <c r="F180" s="60">
        <f>F181</f>
        <v>459400</v>
      </c>
      <c r="G180" s="60">
        <f t="shared" ref="G180:Q180" si="37">G181</f>
        <v>459400</v>
      </c>
      <c r="H180" s="60">
        <f t="shared" si="37"/>
        <v>0</v>
      </c>
      <c r="I180" s="60">
        <f t="shared" si="37"/>
        <v>0</v>
      </c>
      <c r="J180" s="60">
        <f t="shared" si="37"/>
        <v>0</v>
      </c>
      <c r="K180" s="60">
        <f t="shared" si="37"/>
        <v>0</v>
      </c>
      <c r="L180" s="60">
        <f t="shared" si="37"/>
        <v>0</v>
      </c>
      <c r="M180" s="60">
        <f t="shared" si="37"/>
        <v>0</v>
      </c>
      <c r="N180" s="60">
        <f t="shared" si="37"/>
        <v>0</v>
      </c>
      <c r="O180" s="60">
        <f t="shared" si="37"/>
        <v>0</v>
      </c>
      <c r="P180" s="60">
        <f t="shared" si="37"/>
        <v>0</v>
      </c>
      <c r="Q180" s="60">
        <f t="shared" si="37"/>
        <v>459400</v>
      </c>
    </row>
    <row r="181" spans="1:17" s="44" customFormat="1" ht="57.75" customHeight="1" x14ac:dyDescent="0.2">
      <c r="A181" s="83" t="s">
        <v>394</v>
      </c>
      <c r="B181" s="83" t="s">
        <v>395</v>
      </c>
      <c r="C181" s="83" t="s">
        <v>396</v>
      </c>
      <c r="D181" s="83" t="s">
        <v>94</v>
      </c>
      <c r="E181" s="46" t="s">
        <v>397</v>
      </c>
      <c r="F181" s="65">
        <f>G181+J181</f>
        <v>459400</v>
      </c>
      <c r="G181" s="65">
        <v>459400</v>
      </c>
      <c r="H181" s="65"/>
      <c r="I181" s="65"/>
      <c r="J181" s="65"/>
      <c r="K181" s="65">
        <f t="shared" si="35"/>
        <v>0</v>
      </c>
      <c r="L181" s="65"/>
      <c r="M181" s="65"/>
      <c r="N181" s="65"/>
      <c r="O181" s="65"/>
      <c r="P181" s="65"/>
      <c r="Q181" s="66">
        <f t="shared" si="36"/>
        <v>459400</v>
      </c>
    </row>
    <row r="182" spans="1:17" s="25" customFormat="1" ht="60" hidden="1" x14ac:dyDescent="0.2">
      <c r="A182" s="82"/>
      <c r="B182" s="82"/>
      <c r="C182" s="82" t="s">
        <v>336</v>
      </c>
      <c r="D182" s="82" t="s">
        <v>94</v>
      </c>
      <c r="E182" s="45" t="s">
        <v>398</v>
      </c>
      <c r="F182" s="59">
        <f>G182+J182</f>
        <v>0</v>
      </c>
      <c r="G182" s="59"/>
      <c r="H182" s="59"/>
      <c r="I182" s="59"/>
      <c r="J182" s="59"/>
      <c r="K182" s="59">
        <f t="shared" si="35"/>
        <v>0</v>
      </c>
      <c r="L182" s="59"/>
      <c r="M182" s="59"/>
      <c r="N182" s="59"/>
      <c r="O182" s="59"/>
      <c r="P182" s="59"/>
      <c r="Q182" s="60">
        <f t="shared" si="36"/>
        <v>0</v>
      </c>
    </row>
    <row r="183" spans="1:17" s="25" customFormat="1" ht="15" hidden="1" x14ac:dyDescent="0.2">
      <c r="A183" s="82"/>
      <c r="B183" s="82"/>
      <c r="C183" s="82" t="s">
        <v>379</v>
      </c>
      <c r="D183" s="82" t="s">
        <v>94</v>
      </c>
      <c r="E183" s="45" t="s">
        <v>55</v>
      </c>
      <c r="F183" s="59">
        <f>G183+J183</f>
        <v>0</v>
      </c>
      <c r="G183" s="59"/>
      <c r="H183" s="59"/>
      <c r="I183" s="59"/>
      <c r="J183" s="59"/>
      <c r="K183" s="59">
        <f t="shared" si="35"/>
        <v>0</v>
      </c>
      <c r="L183" s="59"/>
      <c r="M183" s="59"/>
      <c r="N183" s="59"/>
      <c r="O183" s="59"/>
      <c r="P183" s="59"/>
      <c r="Q183" s="60">
        <f t="shared" si="36"/>
        <v>0</v>
      </c>
    </row>
    <row r="184" spans="1:17" s="25" customFormat="1" ht="30" hidden="1" x14ac:dyDescent="0.2">
      <c r="A184" s="82"/>
      <c r="B184" s="82"/>
      <c r="C184" s="82" t="s">
        <v>340</v>
      </c>
      <c r="D184" s="82" t="s">
        <v>94</v>
      </c>
      <c r="E184" s="45" t="s">
        <v>399</v>
      </c>
      <c r="F184" s="59">
        <f>G184+J184</f>
        <v>0</v>
      </c>
      <c r="G184" s="59"/>
      <c r="H184" s="59"/>
      <c r="I184" s="59"/>
      <c r="J184" s="59"/>
      <c r="K184" s="59">
        <f t="shared" si="35"/>
        <v>0</v>
      </c>
      <c r="L184" s="59"/>
      <c r="M184" s="59"/>
      <c r="N184" s="59"/>
      <c r="O184" s="59"/>
      <c r="P184" s="59"/>
      <c r="Q184" s="60">
        <f t="shared" si="36"/>
        <v>0</v>
      </c>
    </row>
    <row r="185" spans="1:17" s="25" customFormat="1" ht="75.75" hidden="1" customHeight="1" x14ac:dyDescent="0.2">
      <c r="A185" s="82"/>
      <c r="B185" s="82"/>
      <c r="C185" s="82" t="s">
        <v>154</v>
      </c>
      <c r="D185" s="82" t="s">
        <v>94</v>
      </c>
      <c r="E185" s="45" t="s">
        <v>400</v>
      </c>
      <c r="F185" s="59">
        <f>G185+J185</f>
        <v>0</v>
      </c>
      <c r="G185" s="59"/>
      <c r="H185" s="59"/>
      <c r="I185" s="59"/>
      <c r="J185" s="59"/>
      <c r="K185" s="59">
        <f t="shared" si="35"/>
        <v>0</v>
      </c>
      <c r="L185" s="59"/>
      <c r="M185" s="59"/>
      <c r="N185" s="59"/>
      <c r="O185" s="59"/>
      <c r="P185" s="59"/>
      <c r="Q185" s="60">
        <f t="shared" si="36"/>
        <v>0</v>
      </c>
    </row>
    <row r="186" spans="1:17" s="25" customFormat="1" ht="33" customHeight="1" x14ac:dyDescent="0.2">
      <c r="A186" s="47" t="s">
        <v>401</v>
      </c>
      <c r="B186" s="47" t="s">
        <v>157</v>
      </c>
      <c r="C186" s="47"/>
      <c r="D186" s="47"/>
      <c r="E186" s="48" t="s">
        <v>158</v>
      </c>
      <c r="F186" s="60">
        <f>F187+F188</f>
        <v>8763041</v>
      </c>
      <c r="G186" s="60">
        <f t="shared" ref="G186:Q186" si="38">G187+G188</f>
        <v>8763041</v>
      </c>
      <c r="H186" s="60">
        <f t="shared" si="38"/>
        <v>0</v>
      </c>
      <c r="I186" s="60">
        <f t="shared" si="38"/>
        <v>0</v>
      </c>
      <c r="J186" s="60">
        <f t="shared" si="38"/>
        <v>0</v>
      </c>
      <c r="K186" s="60">
        <f t="shared" si="38"/>
        <v>0</v>
      </c>
      <c r="L186" s="60">
        <f t="shared" si="38"/>
        <v>0</v>
      </c>
      <c r="M186" s="60">
        <f t="shared" si="38"/>
        <v>0</v>
      </c>
      <c r="N186" s="60">
        <f t="shared" si="38"/>
        <v>0</v>
      </c>
      <c r="O186" s="60">
        <f t="shared" si="38"/>
        <v>0</v>
      </c>
      <c r="P186" s="60">
        <f t="shared" si="38"/>
        <v>0</v>
      </c>
      <c r="Q186" s="60">
        <f t="shared" si="38"/>
        <v>8763041</v>
      </c>
    </row>
    <row r="187" spans="1:17" s="44" customFormat="1" ht="45" x14ac:dyDescent="0.2">
      <c r="A187" s="83" t="s">
        <v>402</v>
      </c>
      <c r="B187" s="83" t="s">
        <v>160</v>
      </c>
      <c r="C187" s="83">
        <v>130102</v>
      </c>
      <c r="D187" s="83" t="s">
        <v>161</v>
      </c>
      <c r="E187" s="46" t="s">
        <v>162</v>
      </c>
      <c r="F187" s="61">
        <f>G187+J187</f>
        <v>7010700</v>
      </c>
      <c r="G187" s="61">
        <v>7010700</v>
      </c>
      <c r="H187" s="61"/>
      <c r="I187" s="61"/>
      <c r="J187" s="61"/>
      <c r="K187" s="61">
        <f t="shared" si="35"/>
        <v>0</v>
      </c>
      <c r="L187" s="61"/>
      <c r="M187" s="61"/>
      <c r="N187" s="61"/>
      <c r="O187" s="61"/>
      <c r="P187" s="61"/>
      <c r="Q187" s="64">
        <f t="shared" si="36"/>
        <v>7010700</v>
      </c>
    </row>
    <row r="188" spans="1:17" s="44" customFormat="1" ht="45" x14ac:dyDescent="0.2">
      <c r="A188" s="83" t="s">
        <v>403</v>
      </c>
      <c r="B188" s="83" t="s">
        <v>164</v>
      </c>
      <c r="C188" s="83">
        <v>130106</v>
      </c>
      <c r="D188" s="83" t="s">
        <v>161</v>
      </c>
      <c r="E188" s="46" t="s">
        <v>165</v>
      </c>
      <c r="F188" s="61">
        <f>G188+J188</f>
        <v>1752341</v>
      </c>
      <c r="G188" s="61">
        <v>1752341</v>
      </c>
      <c r="H188" s="61"/>
      <c r="I188" s="61"/>
      <c r="J188" s="61"/>
      <c r="K188" s="61">
        <f t="shared" si="35"/>
        <v>0</v>
      </c>
      <c r="L188" s="61"/>
      <c r="M188" s="61"/>
      <c r="N188" s="61"/>
      <c r="O188" s="61"/>
      <c r="P188" s="61"/>
      <c r="Q188" s="64">
        <f t="shared" si="36"/>
        <v>1752341</v>
      </c>
    </row>
    <row r="189" spans="1:17" s="44" customFormat="1" ht="41.25" customHeight="1" x14ac:dyDescent="0.2">
      <c r="A189" s="47" t="s">
        <v>404</v>
      </c>
      <c r="B189" s="47" t="s">
        <v>405</v>
      </c>
      <c r="C189" s="47"/>
      <c r="D189" s="47"/>
      <c r="E189" s="48" t="s">
        <v>406</v>
      </c>
      <c r="F189" s="60">
        <f>F190+F191</f>
        <v>2148200</v>
      </c>
      <c r="G189" s="60">
        <f t="shared" ref="G189:Q189" si="39">G190+G191</f>
        <v>2148200</v>
      </c>
      <c r="H189" s="60">
        <f t="shared" si="39"/>
        <v>1228400</v>
      </c>
      <c r="I189" s="60">
        <f t="shared" si="39"/>
        <v>0</v>
      </c>
      <c r="J189" s="60">
        <f t="shared" si="39"/>
        <v>0</v>
      </c>
      <c r="K189" s="60">
        <f t="shared" si="39"/>
        <v>0</v>
      </c>
      <c r="L189" s="60">
        <f t="shared" si="39"/>
        <v>0</v>
      </c>
      <c r="M189" s="60">
        <f t="shared" si="39"/>
        <v>0</v>
      </c>
      <c r="N189" s="60">
        <f t="shared" si="39"/>
        <v>0</v>
      </c>
      <c r="O189" s="60">
        <f t="shared" si="39"/>
        <v>0</v>
      </c>
      <c r="P189" s="60">
        <f t="shared" si="39"/>
        <v>0</v>
      </c>
      <c r="Q189" s="60">
        <f t="shared" si="39"/>
        <v>2148200</v>
      </c>
    </row>
    <row r="190" spans="1:17" s="44" customFormat="1" ht="33.75" customHeight="1" x14ac:dyDescent="0.2">
      <c r="A190" s="83" t="s">
        <v>407</v>
      </c>
      <c r="B190" s="83" t="s">
        <v>408</v>
      </c>
      <c r="C190" s="83">
        <v>130104</v>
      </c>
      <c r="D190" s="83" t="s">
        <v>161</v>
      </c>
      <c r="E190" s="46" t="s">
        <v>409</v>
      </c>
      <c r="F190" s="61">
        <f>G190+J190</f>
        <v>1682700</v>
      </c>
      <c r="G190" s="61">
        <v>1682700</v>
      </c>
      <c r="H190" s="61">
        <v>1228400</v>
      </c>
      <c r="I190" s="61"/>
      <c r="J190" s="61"/>
      <c r="K190" s="61">
        <f>L190+O190</f>
        <v>0</v>
      </c>
      <c r="L190" s="61"/>
      <c r="M190" s="61"/>
      <c r="N190" s="61"/>
      <c r="O190" s="61"/>
      <c r="P190" s="61"/>
      <c r="Q190" s="64">
        <f>F190+K190</f>
        <v>1682700</v>
      </c>
    </row>
    <row r="191" spans="1:17" s="44" customFormat="1" ht="45" x14ac:dyDescent="0.2">
      <c r="A191" s="83" t="s">
        <v>410</v>
      </c>
      <c r="B191" s="83" t="s">
        <v>411</v>
      </c>
      <c r="C191" s="83">
        <v>130105</v>
      </c>
      <c r="D191" s="83" t="s">
        <v>161</v>
      </c>
      <c r="E191" s="46" t="s">
        <v>412</v>
      </c>
      <c r="F191" s="61">
        <f>G191+J191</f>
        <v>465500</v>
      </c>
      <c r="G191" s="61">
        <v>465500</v>
      </c>
      <c r="H191" s="61"/>
      <c r="I191" s="61"/>
      <c r="J191" s="61"/>
      <c r="K191" s="61">
        <f>L191+O191</f>
        <v>0</v>
      </c>
      <c r="L191" s="61"/>
      <c r="M191" s="61"/>
      <c r="N191" s="61"/>
      <c r="O191" s="61"/>
      <c r="P191" s="61"/>
      <c r="Q191" s="64">
        <f>F191+K191</f>
        <v>465500</v>
      </c>
    </row>
    <row r="192" spans="1:17" s="44" customFormat="1" ht="28.5" x14ac:dyDescent="0.2">
      <c r="A192" s="47" t="s">
        <v>413</v>
      </c>
      <c r="B192" s="47" t="s">
        <v>167</v>
      </c>
      <c r="C192" s="47"/>
      <c r="D192" s="47"/>
      <c r="E192" s="48" t="s">
        <v>168</v>
      </c>
      <c r="F192" s="60">
        <f>F194+F193</f>
        <v>14229537</v>
      </c>
      <c r="G192" s="60">
        <f t="shared" ref="G192:Q192" si="40">G194+G193</f>
        <v>14229537</v>
      </c>
      <c r="H192" s="60">
        <f t="shared" si="40"/>
        <v>7369043</v>
      </c>
      <c r="I192" s="60">
        <f t="shared" si="40"/>
        <v>372524</v>
      </c>
      <c r="J192" s="60">
        <f t="shared" si="40"/>
        <v>0</v>
      </c>
      <c r="K192" s="60">
        <f t="shared" si="40"/>
        <v>4241858</v>
      </c>
      <c r="L192" s="60">
        <f t="shared" si="40"/>
        <v>750000</v>
      </c>
      <c r="M192" s="60">
        <f t="shared" si="40"/>
        <v>0</v>
      </c>
      <c r="N192" s="60">
        <f t="shared" si="40"/>
        <v>262940</v>
      </c>
      <c r="O192" s="60">
        <f t="shared" si="40"/>
        <v>3491858</v>
      </c>
      <c r="P192" s="60">
        <f t="shared" si="40"/>
        <v>3491858</v>
      </c>
      <c r="Q192" s="60">
        <f t="shared" si="40"/>
        <v>18471395</v>
      </c>
    </row>
    <row r="193" spans="1:17" s="44" customFormat="1" ht="60" x14ac:dyDescent="0.2">
      <c r="A193" s="83" t="s">
        <v>414</v>
      </c>
      <c r="B193" s="83" t="s">
        <v>170</v>
      </c>
      <c r="C193" s="83"/>
      <c r="D193" s="83" t="s">
        <v>161</v>
      </c>
      <c r="E193" s="46" t="s">
        <v>171</v>
      </c>
      <c r="F193" s="61">
        <f>G193+J193</f>
        <v>1027762</v>
      </c>
      <c r="G193" s="61">
        <v>1027762</v>
      </c>
      <c r="H193" s="61">
        <v>393943</v>
      </c>
      <c r="I193" s="61">
        <v>13149</v>
      </c>
      <c r="J193" s="61"/>
      <c r="K193" s="61">
        <f>L193+O193</f>
        <v>63733</v>
      </c>
      <c r="L193" s="61"/>
      <c r="M193" s="61"/>
      <c r="N193" s="61"/>
      <c r="O193" s="61">
        <v>63733</v>
      </c>
      <c r="P193" s="61">
        <v>63733</v>
      </c>
      <c r="Q193" s="64">
        <f>F193+K193</f>
        <v>1091495</v>
      </c>
    </row>
    <row r="194" spans="1:17" s="44" customFormat="1" ht="60" x14ac:dyDescent="0.2">
      <c r="A194" s="14" t="s">
        <v>415</v>
      </c>
      <c r="B194" s="14" t="s">
        <v>416</v>
      </c>
      <c r="C194" s="83">
        <v>130114</v>
      </c>
      <c r="D194" s="14" t="s">
        <v>161</v>
      </c>
      <c r="E194" s="46" t="s">
        <v>417</v>
      </c>
      <c r="F194" s="61">
        <f>G194+J194</f>
        <v>13201775</v>
      </c>
      <c r="G194" s="61">
        <v>13201775</v>
      </c>
      <c r="H194" s="61">
        <v>6975100</v>
      </c>
      <c r="I194" s="61">
        <v>359375</v>
      </c>
      <c r="J194" s="61"/>
      <c r="K194" s="61">
        <f t="shared" si="35"/>
        <v>4178125</v>
      </c>
      <c r="L194" s="61">
        <v>750000</v>
      </c>
      <c r="M194" s="61"/>
      <c r="N194" s="61">
        <v>262940</v>
      </c>
      <c r="O194" s="61">
        <v>3428125</v>
      </c>
      <c r="P194" s="61">
        <v>3428125</v>
      </c>
      <c r="Q194" s="64">
        <f t="shared" si="36"/>
        <v>17379900</v>
      </c>
    </row>
    <row r="195" spans="1:17" s="25" customFormat="1" ht="18" customHeight="1" x14ac:dyDescent="0.2">
      <c r="A195" s="13"/>
      <c r="B195" s="13"/>
      <c r="C195" s="83"/>
      <c r="D195" s="13"/>
      <c r="E195" s="46" t="s">
        <v>178</v>
      </c>
      <c r="F195" s="61"/>
      <c r="G195" s="61"/>
      <c r="H195" s="61"/>
      <c r="I195" s="61"/>
      <c r="J195" s="61"/>
      <c r="K195" s="61"/>
      <c r="L195" s="61"/>
      <c r="M195" s="61"/>
      <c r="N195" s="61"/>
      <c r="O195" s="61"/>
      <c r="P195" s="61"/>
      <c r="Q195" s="64"/>
    </row>
    <row r="196" spans="1:17" s="25" customFormat="1" ht="30" x14ac:dyDescent="0.2">
      <c r="A196" s="12"/>
      <c r="B196" s="12"/>
      <c r="C196" s="83"/>
      <c r="D196" s="12"/>
      <c r="E196" s="46" t="s">
        <v>98</v>
      </c>
      <c r="F196" s="61">
        <f>G196+J196</f>
        <v>0</v>
      </c>
      <c r="G196" s="61"/>
      <c r="H196" s="61"/>
      <c r="I196" s="61"/>
      <c r="J196" s="61"/>
      <c r="K196" s="61">
        <f>L196+O196</f>
        <v>500000</v>
      </c>
      <c r="L196" s="61"/>
      <c r="M196" s="61"/>
      <c r="N196" s="61"/>
      <c r="O196" s="61">
        <v>500000</v>
      </c>
      <c r="P196" s="61">
        <v>500000</v>
      </c>
      <c r="Q196" s="64">
        <f>F196+K196</f>
        <v>500000</v>
      </c>
    </row>
    <row r="197" spans="1:17" s="44" customFormat="1" ht="28.5" x14ac:dyDescent="0.2">
      <c r="A197" s="47" t="s">
        <v>418</v>
      </c>
      <c r="B197" s="47" t="s">
        <v>419</v>
      </c>
      <c r="C197" s="47"/>
      <c r="D197" s="47"/>
      <c r="E197" s="48" t="s">
        <v>420</v>
      </c>
      <c r="F197" s="60">
        <f>F198</f>
        <v>891800</v>
      </c>
      <c r="G197" s="60">
        <f t="shared" ref="G197:Q197" si="41">G198</f>
        <v>891800</v>
      </c>
      <c r="H197" s="60">
        <f t="shared" si="41"/>
        <v>0</v>
      </c>
      <c r="I197" s="60">
        <f t="shared" si="41"/>
        <v>0</v>
      </c>
      <c r="J197" s="60">
        <f t="shared" si="41"/>
        <v>0</v>
      </c>
      <c r="K197" s="60">
        <f t="shared" si="41"/>
        <v>0</v>
      </c>
      <c r="L197" s="60">
        <f t="shared" si="41"/>
        <v>0</v>
      </c>
      <c r="M197" s="60">
        <f t="shared" si="41"/>
        <v>0</v>
      </c>
      <c r="N197" s="60">
        <f t="shared" si="41"/>
        <v>0</v>
      </c>
      <c r="O197" s="60">
        <f t="shared" si="41"/>
        <v>0</v>
      </c>
      <c r="P197" s="60">
        <f t="shared" si="41"/>
        <v>0</v>
      </c>
      <c r="Q197" s="60">
        <f t="shared" si="41"/>
        <v>891800</v>
      </c>
    </row>
    <row r="198" spans="1:17" s="44" customFormat="1" ht="57.75" customHeight="1" x14ac:dyDescent="0.2">
      <c r="A198" s="83" t="s">
        <v>421</v>
      </c>
      <c r="B198" s="83" t="s">
        <v>422</v>
      </c>
      <c r="C198" s="83" t="s">
        <v>423</v>
      </c>
      <c r="D198" s="83" t="s">
        <v>161</v>
      </c>
      <c r="E198" s="46" t="s">
        <v>424</v>
      </c>
      <c r="F198" s="61">
        <f>G198+J198</f>
        <v>891800</v>
      </c>
      <c r="G198" s="61">
        <v>891800</v>
      </c>
      <c r="H198" s="61"/>
      <c r="I198" s="61"/>
      <c r="J198" s="61"/>
      <c r="K198" s="61">
        <f t="shared" si="35"/>
        <v>0</v>
      </c>
      <c r="L198" s="61"/>
      <c r="M198" s="61"/>
      <c r="N198" s="61"/>
      <c r="O198" s="61"/>
      <c r="P198" s="61"/>
      <c r="Q198" s="64">
        <f t="shared" si="36"/>
        <v>891800</v>
      </c>
    </row>
    <row r="199" spans="1:17" s="44" customFormat="1" ht="28.5" x14ac:dyDescent="0.2">
      <c r="A199" s="47" t="s">
        <v>425</v>
      </c>
      <c r="B199" s="47" t="s">
        <v>426</v>
      </c>
      <c r="C199" s="47"/>
      <c r="D199" s="47"/>
      <c r="E199" s="48" t="s">
        <v>427</v>
      </c>
      <c r="F199" s="60">
        <f>F200+F201</f>
        <v>1654100</v>
      </c>
      <c r="G199" s="60">
        <f t="shared" ref="G199:Q199" si="42">G200+G201</f>
        <v>1654100</v>
      </c>
      <c r="H199" s="60">
        <f t="shared" si="42"/>
        <v>0</v>
      </c>
      <c r="I199" s="60">
        <f t="shared" si="42"/>
        <v>0</v>
      </c>
      <c r="J199" s="60">
        <f t="shared" si="42"/>
        <v>0</v>
      </c>
      <c r="K199" s="60">
        <f t="shared" si="42"/>
        <v>0</v>
      </c>
      <c r="L199" s="60">
        <f t="shared" si="42"/>
        <v>0</v>
      </c>
      <c r="M199" s="60">
        <f t="shared" si="42"/>
        <v>0</v>
      </c>
      <c r="N199" s="60">
        <f t="shared" si="42"/>
        <v>0</v>
      </c>
      <c r="O199" s="60">
        <f t="shared" si="42"/>
        <v>0</v>
      </c>
      <c r="P199" s="60">
        <f t="shared" si="42"/>
        <v>0</v>
      </c>
      <c r="Q199" s="60">
        <f t="shared" si="42"/>
        <v>1654100</v>
      </c>
    </row>
    <row r="200" spans="1:17" s="44" customFormat="1" ht="93.75" customHeight="1" x14ac:dyDescent="0.2">
      <c r="A200" s="83" t="s">
        <v>428</v>
      </c>
      <c r="B200" s="83" t="s">
        <v>429</v>
      </c>
      <c r="C200" s="83">
        <v>130201</v>
      </c>
      <c r="D200" s="83" t="s">
        <v>161</v>
      </c>
      <c r="E200" s="46" t="s">
        <v>430</v>
      </c>
      <c r="F200" s="61">
        <f>G200+J200</f>
        <v>234300</v>
      </c>
      <c r="G200" s="61">
        <v>234300</v>
      </c>
      <c r="H200" s="61"/>
      <c r="I200" s="61"/>
      <c r="J200" s="61"/>
      <c r="K200" s="61">
        <f t="shared" si="35"/>
        <v>0</v>
      </c>
      <c r="L200" s="61"/>
      <c r="M200" s="61"/>
      <c r="N200" s="61"/>
      <c r="O200" s="61"/>
      <c r="P200" s="61"/>
      <c r="Q200" s="64">
        <f t="shared" si="36"/>
        <v>234300</v>
      </c>
    </row>
    <row r="201" spans="1:17" s="44" customFormat="1" ht="75" x14ac:dyDescent="0.2">
      <c r="A201" s="83" t="s">
        <v>431</v>
      </c>
      <c r="B201" s="83" t="s">
        <v>432</v>
      </c>
      <c r="C201" s="83">
        <v>130204</v>
      </c>
      <c r="D201" s="83" t="s">
        <v>161</v>
      </c>
      <c r="E201" s="46" t="s">
        <v>433</v>
      </c>
      <c r="F201" s="61">
        <f>G201+J201</f>
        <v>1419800</v>
      </c>
      <c r="G201" s="61">
        <v>1419800</v>
      </c>
      <c r="H201" s="61"/>
      <c r="I201" s="61"/>
      <c r="J201" s="61"/>
      <c r="K201" s="61">
        <f t="shared" si="35"/>
        <v>0</v>
      </c>
      <c r="L201" s="61"/>
      <c r="M201" s="61"/>
      <c r="N201" s="61"/>
      <c r="O201" s="61"/>
      <c r="P201" s="61"/>
      <c r="Q201" s="64">
        <f t="shared" si="36"/>
        <v>1419800</v>
      </c>
    </row>
    <row r="202" spans="1:17" s="44" customFormat="1" ht="27" customHeight="1" x14ac:dyDescent="0.2">
      <c r="A202" s="47" t="s">
        <v>434</v>
      </c>
      <c r="B202" s="47" t="s">
        <v>435</v>
      </c>
      <c r="C202" s="47"/>
      <c r="D202" s="47"/>
      <c r="E202" s="48" t="s">
        <v>436</v>
      </c>
      <c r="F202" s="60">
        <f>F203+F204</f>
        <v>3690300</v>
      </c>
      <c r="G202" s="60">
        <f t="shared" ref="G202:Q202" si="43">G203+G204</f>
        <v>3690300</v>
      </c>
      <c r="H202" s="60">
        <f t="shared" si="43"/>
        <v>1610800</v>
      </c>
      <c r="I202" s="60">
        <f t="shared" si="43"/>
        <v>356400</v>
      </c>
      <c r="J202" s="60">
        <f t="shared" si="43"/>
        <v>0</v>
      </c>
      <c r="K202" s="60">
        <f t="shared" si="43"/>
        <v>982264</v>
      </c>
      <c r="L202" s="60">
        <f t="shared" si="43"/>
        <v>234000</v>
      </c>
      <c r="M202" s="60">
        <f t="shared" si="43"/>
        <v>66420</v>
      </c>
      <c r="N202" s="60">
        <f t="shared" si="43"/>
        <v>87356</v>
      </c>
      <c r="O202" s="60">
        <f t="shared" si="43"/>
        <v>748264</v>
      </c>
      <c r="P202" s="60">
        <f t="shared" si="43"/>
        <v>748264</v>
      </c>
      <c r="Q202" s="60">
        <f t="shared" si="43"/>
        <v>4672564</v>
      </c>
    </row>
    <row r="203" spans="1:17" s="44" customFormat="1" ht="74.25" customHeight="1" x14ac:dyDescent="0.2">
      <c r="A203" s="83" t="s">
        <v>437</v>
      </c>
      <c r="B203" s="83" t="s">
        <v>438</v>
      </c>
      <c r="C203" s="83">
        <v>130115</v>
      </c>
      <c r="D203" s="83" t="s">
        <v>161</v>
      </c>
      <c r="E203" s="46" t="s">
        <v>439</v>
      </c>
      <c r="F203" s="65">
        <f>G203+J203</f>
        <v>3274100</v>
      </c>
      <c r="G203" s="65">
        <v>3274100</v>
      </c>
      <c r="H203" s="65">
        <v>1610800</v>
      </c>
      <c r="I203" s="65">
        <v>356400</v>
      </c>
      <c r="J203" s="65"/>
      <c r="K203" s="65">
        <f t="shared" si="35"/>
        <v>982264</v>
      </c>
      <c r="L203" s="65">
        <v>234000</v>
      </c>
      <c r="M203" s="65">
        <v>66420</v>
      </c>
      <c r="N203" s="65">
        <v>87356</v>
      </c>
      <c r="O203" s="65">
        <v>748264</v>
      </c>
      <c r="P203" s="65">
        <v>748264</v>
      </c>
      <c r="Q203" s="66">
        <f t="shared" si="36"/>
        <v>4256364</v>
      </c>
    </row>
    <row r="204" spans="1:17" s="44" customFormat="1" ht="60" x14ac:dyDescent="0.2">
      <c r="A204" s="83" t="s">
        <v>440</v>
      </c>
      <c r="B204" s="83" t="s">
        <v>441</v>
      </c>
      <c r="C204" s="83">
        <v>130112</v>
      </c>
      <c r="D204" s="83" t="s">
        <v>161</v>
      </c>
      <c r="E204" s="46" t="s">
        <v>442</v>
      </c>
      <c r="F204" s="65">
        <f>G204+J204</f>
        <v>416200</v>
      </c>
      <c r="G204" s="65">
        <v>416200</v>
      </c>
      <c r="H204" s="65"/>
      <c r="I204" s="65"/>
      <c r="J204" s="65"/>
      <c r="K204" s="65">
        <f t="shared" si="35"/>
        <v>0</v>
      </c>
      <c r="L204" s="65"/>
      <c r="M204" s="65"/>
      <c r="N204" s="65"/>
      <c r="O204" s="65"/>
      <c r="P204" s="65"/>
      <c r="Q204" s="66">
        <f t="shared" si="36"/>
        <v>416200</v>
      </c>
    </row>
    <row r="205" spans="1:17" s="25" customFormat="1" ht="78.75" hidden="1" customHeight="1" x14ac:dyDescent="0.2">
      <c r="A205" s="82"/>
      <c r="B205" s="82"/>
      <c r="C205" s="82" t="s">
        <v>443</v>
      </c>
      <c r="D205" s="82" t="s">
        <v>161</v>
      </c>
      <c r="E205" s="45" t="s">
        <v>444</v>
      </c>
      <c r="F205" s="59">
        <f>G205+J205</f>
        <v>0</v>
      </c>
      <c r="G205" s="59"/>
      <c r="H205" s="59"/>
      <c r="I205" s="59"/>
      <c r="J205" s="59"/>
      <c r="K205" s="59">
        <f t="shared" si="35"/>
        <v>0</v>
      </c>
      <c r="L205" s="59"/>
      <c r="M205" s="59"/>
      <c r="N205" s="59"/>
      <c r="O205" s="59"/>
      <c r="P205" s="59"/>
      <c r="Q205" s="60">
        <f t="shared" si="36"/>
        <v>0</v>
      </c>
    </row>
    <row r="206" spans="1:17" s="25" customFormat="1" ht="75" x14ac:dyDescent="0.2">
      <c r="A206" s="50">
        <v>1918440</v>
      </c>
      <c r="B206" s="50">
        <v>8440</v>
      </c>
      <c r="C206" s="50">
        <v>250391</v>
      </c>
      <c r="D206" s="82" t="s">
        <v>58</v>
      </c>
      <c r="E206" s="45" t="s">
        <v>445</v>
      </c>
      <c r="F206" s="59">
        <f>G206+J206</f>
        <v>7500000</v>
      </c>
      <c r="G206" s="59"/>
      <c r="H206" s="59"/>
      <c r="I206" s="59"/>
      <c r="J206" s="59">
        <v>7500000</v>
      </c>
      <c r="K206" s="59">
        <f>L206+O206</f>
        <v>0</v>
      </c>
      <c r="L206" s="59"/>
      <c r="M206" s="59"/>
      <c r="N206" s="59"/>
      <c r="O206" s="59"/>
      <c r="P206" s="59"/>
      <c r="Q206" s="60">
        <f>F206+K206</f>
        <v>7500000</v>
      </c>
    </row>
    <row r="207" spans="1:17" s="32" customFormat="1" ht="42.75" x14ac:dyDescent="0.2">
      <c r="A207" s="42" t="s">
        <v>446</v>
      </c>
      <c r="B207" s="51"/>
      <c r="C207" s="51">
        <v>20</v>
      </c>
      <c r="D207" s="51"/>
      <c r="E207" s="52" t="s">
        <v>447</v>
      </c>
      <c r="F207" s="62">
        <f>F208</f>
        <v>1493500</v>
      </c>
      <c r="G207" s="62">
        <f t="shared" ref="G207:Q207" si="44">G208</f>
        <v>1493500</v>
      </c>
      <c r="H207" s="62">
        <f t="shared" si="44"/>
        <v>0</v>
      </c>
      <c r="I207" s="62">
        <f t="shared" si="44"/>
        <v>0</v>
      </c>
      <c r="J207" s="62">
        <f t="shared" si="44"/>
        <v>0</v>
      </c>
      <c r="K207" s="62">
        <f t="shared" si="44"/>
        <v>34254700</v>
      </c>
      <c r="L207" s="62">
        <f t="shared" si="44"/>
        <v>0</v>
      </c>
      <c r="M207" s="62">
        <f t="shared" si="44"/>
        <v>0</v>
      </c>
      <c r="N207" s="62">
        <f t="shared" si="44"/>
        <v>0</v>
      </c>
      <c r="O207" s="62">
        <f t="shared" si="44"/>
        <v>34254700</v>
      </c>
      <c r="P207" s="62">
        <f t="shared" si="44"/>
        <v>34254700</v>
      </c>
      <c r="Q207" s="62">
        <f t="shared" si="44"/>
        <v>35748200</v>
      </c>
    </row>
    <row r="208" spans="1:17" s="32" customFormat="1" ht="45" customHeight="1" x14ac:dyDescent="0.2">
      <c r="A208" s="53" t="s">
        <v>448</v>
      </c>
      <c r="B208" s="51"/>
      <c r="C208" s="53">
        <v>20</v>
      </c>
      <c r="D208" s="53"/>
      <c r="E208" s="54" t="s">
        <v>447</v>
      </c>
      <c r="F208" s="63">
        <f>G208+J208</f>
        <v>1493500</v>
      </c>
      <c r="G208" s="63">
        <f>G209+G211+G212</f>
        <v>1493500</v>
      </c>
      <c r="H208" s="63">
        <f>H209+H211+H212</f>
        <v>0</v>
      </c>
      <c r="I208" s="63">
        <f>I209+I211+I212</f>
        <v>0</v>
      </c>
      <c r="J208" s="63">
        <f>J209+J211+J212</f>
        <v>0</v>
      </c>
      <c r="K208" s="63">
        <f>L208+O208</f>
        <v>34254700</v>
      </c>
      <c r="L208" s="63">
        <f>L209+L211+L212</f>
        <v>0</v>
      </c>
      <c r="M208" s="63">
        <f>M209+M211+M212</f>
        <v>0</v>
      </c>
      <c r="N208" s="63">
        <f>N209+N211+N212</f>
        <v>0</v>
      </c>
      <c r="O208" s="63">
        <f>O209+O211+O212</f>
        <v>34254700</v>
      </c>
      <c r="P208" s="63">
        <f>P209+P211+P212</f>
        <v>34254700</v>
      </c>
      <c r="Q208" s="63">
        <f>F208+K208</f>
        <v>35748200</v>
      </c>
    </row>
    <row r="209" spans="1:17" s="32" customFormat="1" ht="29.25" customHeight="1" x14ac:dyDescent="0.2">
      <c r="A209" s="47" t="s">
        <v>449</v>
      </c>
      <c r="B209" s="47" t="s">
        <v>317</v>
      </c>
      <c r="C209" s="47"/>
      <c r="D209" s="47"/>
      <c r="E209" s="48" t="s">
        <v>318</v>
      </c>
      <c r="F209" s="60">
        <f>F210</f>
        <v>1232900</v>
      </c>
      <c r="G209" s="60">
        <f>G210</f>
        <v>1232900</v>
      </c>
      <c r="H209" s="60">
        <f t="shared" ref="H209:Q209" si="45">H210</f>
        <v>0</v>
      </c>
      <c r="I209" s="60">
        <f t="shared" si="45"/>
        <v>0</v>
      </c>
      <c r="J209" s="60">
        <f t="shared" si="45"/>
        <v>0</v>
      </c>
      <c r="K209" s="60">
        <f t="shared" si="45"/>
        <v>0</v>
      </c>
      <c r="L209" s="60">
        <f t="shared" si="45"/>
        <v>0</v>
      </c>
      <c r="M209" s="60">
        <f t="shared" si="45"/>
        <v>0</v>
      </c>
      <c r="N209" s="60">
        <f t="shared" si="45"/>
        <v>0</v>
      </c>
      <c r="O209" s="60">
        <f t="shared" si="45"/>
        <v>0</v>
      </c>
      <c r="P209" s="60">
        <f t="shared" si="45"/>
        <v>0</v>
      </c>
      <c r="Q209" s="60">
        <f t="shared" si="45"/>
        <v>1232900</v>
      </c>
    </row>
    <row r="210" spans="1:17" s="44" customFormat="1" ht="44.25" customHeight="1" x14ac:dyDescent="0.2">
      <c r="A210" s="83" t="s">
        <v>450</v>
      </c>
      <c r="B210" s="83" t="s">
        <v>451</v>
      </c>
      <c r="C210" s="83" t="s">
        <v>452</v>
      </c>
      <c r="D210" s="83" t="s">
        <v>94</v>
      </c>
      <c r="E210" s="46" t="s">
        <v>453</v>
      </c>
      <c r="F210" s="61">
        <f>G210+J210</f>
        <v>1232900</v>
      </c>
      <c r="G210" s="61">
        <v>1232900</v>
      </c>
      <c r="H210" s="61"/>
      <c r="I210" s="61"/>
      <c r="J210" s="61"/>
      <c r="K210" s="61">
        <f t="shared" ref="K210:K228" si="46">L210+O210</f>
        <v>0</v>
      </c>
      <c r="L210" s="61"/>
      <c r="M210" s="61"/>
      <c r="N210" s="61"/>
      <c r="O210" s="61"/>
      <c r="P210" s="61"/>
      <c r="Q210" s="64">
        <f t="shared" ref="Q210:Q228" si="47">F210+K210</f>
        <v>1232900</v>
      </c>
    </row>
    <row r="211" spans="1:17" s="25" customFormat="1" ht="15" x14ac:dyDescent="0.2">
      <c r="A211" s="82" t="s">
        <v>454</v>
      </c>
      <c r="B211" s="82" t="s">
        <v>378</v>
      </c>
      <c r="C211" s="82" t="s">
        <v>379</v>
      </c>
      <c r="D211" s="82" t="s">
        <v>94</v>
      </c>
      <c r="E211" s="45" t="s">
        <v>55</v>
      </c>
      <c r="F211" s="59">
        <f t="shared" ref="F211:F228" si="48">G211+J211</f>
        <v>260600</v>
      </c>
      <c r="G211" s="59">
        <v>260600</v>
      </c>
      <c r="H211" s="59"/>
      <c r="I211" s="59"/>
      <c r="J211" s="59"/>
      <c r="K211" s="59">
        <f t="shared" si="46"/>
        <v>0</v>
      </c>
      <c r="L211" s="59"/>
      <c r="M211" s="59"/>
      <c r="N211" s="59"/>
      <c r="O211" s="59"/>
      <c r="P211" s="59"/>
      <c r="Q211" s="60">
        <f t="shared" si="47"/>
        <v>260600</v>
      </c>
    </row>
    <row r="212" spans="1:17" s="25" customFormat="1" ht="120" x14ac:dyDescent="0.2">
      <c r="A212" s="17" t="s">
        <v>455</v>
      </c>
      <c r="B212" s="17" t="s">
        <v>456</v>
      </c>
      <c r="C212" s="17"/>
      <c r="D212" s="17" t="s">
        <v>457</v>
      </c>
      <c r="E212" s="45" t="s">
        <v>458</v>
      </c>
      <c r="F212" s="59">
        <f>G212+J212</f>
        <v>0</v>
      </c>
      <c r="G212" s="59"/>
      <c r="H212" s="59"/>
      <c r="I212" s="59"/>
      <c r="J212" s="59"/>
      <c r="K212" s="59">
        <f>L212+O212</f>
        <v>34254700</v>
      </c>
      <c r="L212" s="59"/>
      <c r="M212" s="59"/>
      <c r="N212" s="59"/>
      <c r="O212" s="59">
        <v>34254700</v>
      </c>
      <c r="P212" s="59">
        <v>34254700</v>
      </c>
      <c r="Q212" s="60">
        <f>F212+K212</f>
        <v>34254700</v>
      </c>
    </row>
    <row r="213" spans="1:17" s="25" customFormat="1" ht="15" x14ac:dyDescent="0.2">
      <c r="A213" s="16"/>
      <c r="B213" s="16"/>
      <c r="C213" s="16"/>
      <c r="D213" s="16"/>
      <c r="E213" s="46" t="s">
        <v>178</v>
      </c>
      <c r="F213" s="59">
        <f>G213+J213</f>
        <v>0</v>
      </c>
      <c r="G213" s="59"/>
      <c r="H213" s="59"/>
      <c r="I213" s="59"/>
      <c r="J213" s="59"/>
      <c r="K213" s="59">
        <f>L213+O213</f>
        <v>0</v>
      </c>
      <c r="L213" s="59"/>
      <c r="M213" s="59"/>
      <c r="N213" s="59"/>
      <c r="O213" s="59"/>
      <c r="P213" s="59"/>
      <c r="Q213" s="60">
        <f>F213+K213</f>
        <v>0</v>
      </c>
    </row>
    <row r="214" spans="1:17" s="25" customFormat="1" ht="30" x14ac:dyDescent="0.2">
      <c r="A214" s="15"/>
      <c r="B214" s="15"/>
      <c r="C214" s="15"/>
      <c r="D214" s="15"/>
      <c r="E214" s="46" t="s">
        <v>98</v>
      </c>
      <c r="F214" s="61">
        <f>G214+J214</f>
        <v>0</v>
      </c>
      <c r="G214" s="61"/>
      <c r="H214" s="61"/>
      <c r="I214" s="61"/>
      <c r="J214" s="61"/>
      <c r="K214" s="61">
        <f>L214+O214</f>
        <v>34254700</v>
      </c>
      <c r="L214" s="61"/>
      <c r="M214" s="61"/>
      <c r="N214" s="61"/>
      <c r="O214" s="61">
        <v>34254700</v>
      </c>
      <c r="P214" s="61">
        <v>34254700</v>
      </c>
      <c r="Q214" s="64">
        <f>F214+K214</f>
        <v>34254700</v>
      </c>
    </row>
    <row r="215" spans="1:17" s="32" customFormat="1" ht="57" x14ac:dyDescent="0.2">
      <c r="A215" s="42" t="s">
        <v>459</v>
      </c>
      <c r="B215" s="51"/>
      <c r="C215" s="51">
        <v>24</v>
      </c>
      <c r="D215" s="51"/>
      <c r="E215" s="52" t="s">
        <v>460</v>
      </c>
      <c r="F215" s="62">
        <f>F216</f>
        <v>302268836</v>
      </c>
      <c r="G215" s="62">
        <f t="shared" ref="G215:Q215" si="49">G216</f>
        <v>302268836</v>
      </c>
      <c r="H215" s="62">
        <f t="shared" si="49"/>
        <v>36957134</v>
      </c>
      <c r="I215" s="62">
        <f t="shared" si="49"/>
        <v>3576100</v>
      </c>
      <c r="J215" s="62">
        <f t="shared" si="49"/>
        <v>0</v>
      </c>
      <c r="K215" s="62">
        <f t="shared" si="49"/>
        <v>23841508</v>
      </c>
      <c r="L215" s="62">
        <f t="shared" si="49"/>
        <v>4632297</v>
      </c>
      <c r="M215" s="62">
        <f t="shared" si="49"/>
        <v>814476</v>
      </c>
      <c r="N215" s="62">
        <f t="shared" si="49"/>
        <v>16412</v>
      </c>
      <c r="O215" s="62">
        <f t="shared" si="49"/>
        <v>19209211</v>
      </c>
      <c r="P215" s="62">
        <f t="shared" si="49"/>
        <v>19024211</v>
      </c>
      <c r="Q215" s="62">
        <f t="shared" si="49"/>
        <v>326110344</v>
      </c>
    </row>
    <row r="216" spans="1:17" s="32" customFormat="1" ht="60" x14ac:dyDescent="0.2">
      <c r="A216" s="53" t="s">
        <v>461</v>
      </c>
      <c r="B216" s="51"/>
      <c r="C216" s="53">
        <v>24</v>
      </c>
      <c r="D216" s="53"/>
      <c r="E216" s="54" t="s">
        <v>460</v>
      </c>
      <c r="F216" s="63">
        <f>G216+J216</f>
        <v>302268836</v>
      </c>
      <c r="G216" s="63">
        <f>G217+G218+G219+G220+G221+G222+G223+G224+G225+G226</f>
        <v>302268836</v>
      </c>
      <c r="H216" s="63">
        <f>H217+H218+H219+H220+H221+H222+H223+H224+H225+H226</f>
        <v>36957134</v>
      </c>
      <c r="I216" s="63">
        <f>I217+I218+I219+I220+I221+I222+I223+I224+I225+I226</f>
        <v>3576100</v>
      </c>
      <c r="J216" s="63">
        <f>J217+J218+J219+J220+J221+J222+J223+J224+J225+J226</f>
        <v>0</v>
      </c>
      <c r="K216" s="63">
        <f>L216+O216</f>
        <v>23841508</v>
      </c>
      <c r="L216" s="63">
        <f>L217+L218+L219+L220+L221+L222+L223+L224+L225+L226</f>
        <v>4632297</v>
      </c>
      <c r="M216" s="63">
        <f>M217+M218+M219+M220+M221+M222+M223+M224+M225+M226</f>
        <v>814476</v>
      </c>
      <c r="N216" s="63">
        <f>N217+N218+N219+N220+N221+N222+N223+N224+N225+N226</f>
        <v>16412</v>
      </c>
      <c r="O216" s="63">
        <f>O217+O218+O219+O220+O221+O222+O223+O224+O225+O226</f>
        <v>19209211</v>
      </c>
      <c r="P216" s="63">
        <f>P217+P218+P219+P220+P221+P222+P223+P224+P225+P226</f>
        <v>19024211</v>
      </c>
      <c r="Q216" s="63">
        <f>F216+K216</f>
        <v>326110344</v>
      </c>
    </row>
    <row r="217" spans="1:17" s="25" customFormat="1" ht="41.25" customHeight="1" x14ac:dyDescent="0.2">
      <c r="A217" s="82" t="s">
        <v>462</v>
      </c>
      <c r="B217" s="82" t="s">
        <v>117</v>
      </c>
      <c r="C217" s="82" t="s">
        <v>118</v>
      </c>
      <c r="D217" s="82" t="s">
        <v>119</v>
      </c>
      <c r="E217" s="45" t="s">
        <v>195</v>
      </c>
      <c r="F217" s="59">
        <f t="shared" si="48"/>
        <v>77923653</v>
      </c>
      <c r="G217" s="59">
        <v>77923653</v>
      </c>
      <c r="H217" s="59"/>
      <c r="I217" s="59"/>
      <c r="J217" s="59"/>
      <c r="K217" s="59">
        <f t="shared" si="46"/>
        <v>7777194</v>
      </c>
      <c r="L217" s="59">
        <v>2679897</v>
      </c>
      <c r="M217" s="59"/>
      <c r="N217" s="59"/>
      <c r="O217" s="59">
        <v>5097297</v>
      </c>
      <c r="P217" s="59">
        <v>5072297</v>
      </c>
      <c r="Q217" s="60">
        <f t="shared" si="47"/>
        <v>85700847</v>
      </c>
    </row>
    <row r="218" spans="1:17" s="25" customFormat="1" ht="42" customHeight="1" x14ac:dyDescent="0.2">
      <c r="A218" s="82" t="s">
        <v>463</v>
      </c>
      <c r="B218" s="82" t="s">
        <v>122</v>
      </c>
      <c r="C218" s="82" t="s">
        <v>123</v>
      </c>
      <c r="D218" s="82" t="s">
        <v>124</v>
      </c>
      <c r="E218" s="45" t="s">
        <v>125</v>
      </c>
      <c r="F218" s="59">
        <f t="shared" si="48"/>
        <v>46600825</v>
      </c>
      <c r="G218" s="59">
        <v>46600825</v>
      </c>
      <c r="H218" s="59"/>
      <c r="I218" s="59"/>
      <c r="J218" s="59"/>
      <c r="K218" s="59">
        <f t="shared" si="46"/>
        <v>1650000</v>
      </c>
      <c r="L218" s="59">
        <v>150000</v>
      </c>
      <c r="M218" s="59"/>
      <c r="N218" s="59"/>
      <c r="O218" s="59">
        <v>1500000</v>
      </c>
      <c r="P218" s="59">
        <v>1500000</v>
      </c>
      <c r="Q218" s="60">
        <f t="shared" si="47"/>
        <v>48250825</v>
      </c>
    </row>
    <row r="219" spans="1:17" s="25" customFormat="1" ht="23.25" customHeight="1" x14ac:dyDescent="0.2">
      <c r="A219" s="82" t="s">
        <v>464</v>
      </c>
      <c r="B219" s="82" t="s">
        <v>465</v>
      </c>
      <c r="C219" s="82">
        <v>110102</v>
      </c>
      <c r="D219" s="82" t="s">
        <v>466</v>
      </c>
      <c r="E219" s="45" t="s">
        <v>467</v>
      </c>
      <c r="F219" s="59">
        <f t="shared" si="48"/>
        <v>88422264</v>
      </c>
      <c r="G219" s="59">
        <v>88422264</v>
      </c>
      <c r="H219" s="59"/>
      <c r="I219" s="59"/>
      <c r="J219" s="59"/>
      <c r="K219" s="59">
        <f t="shared" si="46"/>
        <v>513252</v>
      </c>
      <c r="L219" s="59"/>
      <c r="M219" s="59"/>
      <c r="N219" s="59"/>
      <c r="O219" s="59">
        <v>513252</v>
      </c>
      <c r="P219" s="59">
        <v>513252</v>
      </c>
      <c r="Q219" s="60">
        <f t="shared" si="47"/>
        <v>88935516</v>
      </c>
    </row>
    <row r="220" spans="1:17" s="25" customFormat="1" ht="42" customHeight="1" x14ac:dyDescent="0.2">
      <c r="A220" s="82" t="s">
        <v>468</v>
      </c>
      <c r="B220" s="82" t="s">
        <v>469</v>
      </c>
      <c r="C220" s="82">
        <v>110103</v>
      </c>
      <c r="D220" s="82" t="s">
        <v>470</v>
      </c>
      <c r="E220" s="45" t="s">
        <v>471</v>
      </c>
      <c r="F220" s="59">
        <f t="shared" si="48"/>
        <v>27506445</v>
      </c>
      <c r="G220" s="59">
        <v>27506445</v>
      </c>
      <c r="H220" s="59"/>
      <c r="I220" s="59"/>
      <c r="J220" s="59"/>
      <c r="K220" s="59">
        <f t="shared" si="46"/>
        <v>297000</v>
      </c>
      <c r="L220" s="59"/>
      <c r="M220" s="59"/>
      <c r="N220" s="59"/>
      <c r="O220" s="59">
        <v>297000</v>
      </c>
      <c r="P220" s="59">
        <v>297000</v>
      </c>
      <c r="Q220" s="60">
        <f t="shared" si="47"/>
        <v>27803445</v>
      </c>
    </row>
    <row r="221" spans="1:17" s="25" customFormat="1" ht="18" customHeight="1" x14ac:dyDescent="0.2">
      <c r="A221" s="82" t="s">
        <v>472</v>
      </c>
      <c r="B221" s="82" t="s">
        <v>279</v>
      </c>
      <c r="C221" s="82">
        <v>110201</v>
      </c>
      <c r="D221" s="82" t="s">
        <v>280</v>
      </c>
      <c r="E221" s="45" t="s">
        <v>473</v>
      </c>
      <c r="F221" s="59">
        <f t="shared" si="48"/>
        <v>30543236</v>
      </c>
      <c r="G221" s="59">
        <v>30543236</v>
      </c>
      <c r="H221" s="59">
        <v>22378809</v>
      </c>
      <c r="I221" s="59">
        <v>1292200</v>
      </c>
      <c r="J221" s="59"/>
      <c r="K221" s="59">
        <f t="shared" si="46"/>
        <v>3442078</v>
      </c>
      <c r="L221" s="59">
        <v>128100</v>
      </c>
      <c r="M221" s="59">
        <v>35705</v>
      </c>
      <c r="N221" s="59">
        <v>10912</v>
      </c>
      <c r="O221" s="59">
        <v>3313978</v>
      </c>
      <c r="P221" s="59">
        <v>3283978</v>
      </c>
      <c r="Q221" s="60">
        <f t="shared" si="47"/>
        <v>33985314</v>
      </c>
    </row>
    <row r="222" spans="1:17" s="25" customFormat="1" ht="18" customHeight="1" x14ac:dyDescent="0.2">
      <c r="A222" s="82" t="s">
        <v>474</v>
      </c>
      <c r="B222" s="82" t="s">
        <v>475</v>
      </c>
      <c r="C222" s="82">
        <v>110202</v>
      </c>
      <c r="D222" s="82" t="s">
        <v>280</v>
      </c>
      <c r="E222" s="45" t="s">
        <v>476</v>
      </c>
      <c r="F222" s="59">
        <f t="shared" si="48"/>
        <v>28791455</v>
      </c>
      <c r="G222" s="59">
        <v>28791455</v>
      </c>
      <c r="H222" s="59">
        <v>13185481</v>
      </c>
      <c r="I222" s="59">
        <v>2260500</v>
      </c>
      <c r="J222" s="59"/>
      <c r="K222" s="59">
        <f t="shared" si="46"/>
        <v>7073167</v>
      </c>
      <c r="L222" s="59">
        <v>1674300</v>
      </c>
      <c r="M222" s="59">
        <v>778771</v>
      </c>
      <c r="N222" s="59">
        <v>5500</v>
      </c>
      <c r="O222" s="59">
        <v>5398867</v>
      </c>
      <c r="P222" s="59">
        <v>5268867</v>
      </c>
      <c r="Q222" s="60">
        <f t="shared" si="47"/>
        <v>35864622</v>
      </c>
    </row>
    <row r="223" spans="1:17" s="25" customFormat="1" ht="30" x14ac:dyDescent="0.2">
      <c r="A223" s="82" t="s">
        <v>477</v>
      </c>
      <c r="B223" s="82" t="s">
        <v>478</v>
      </c>
      <c r="C223" s="82">
        <v>110204</v>
      </c>
      <c r="D223" s="82" t="s">
        <v>479</v>
      </c>
      <c r="E223" s="45" t="s">
        <v>480</v>
      </c>
      <c r="F223" s="59">
        <f t="shared" si="48"/>
        <v>1283985</v>
      </c>
      <c r="G223" s="59">
        <v>1283985</v>
      </c>
      <c r="H223" s="59">
        <v>945244</v>
      </c>
      <c r="I223" s="59">
        <v>14900</v>
      </c>
      <c r="J223" s="59"/>
      <c r="K223" s="59">
        <f t="shared" si="46"/>
        <v>0</v>
      </c>
      <c r="L223" s="59"/>
      <c r="M223" s="59"/>
      <c r="N223" s="59"/>
      <c r="O223" s="59"/>
      <c r="P223" s="59"/>
      <c r="Q223" s="60">
        <f t="shared" si="47"/>
        <v>1283985</v>
      </c>
    </row>
    <row r="224" spans="1:17" s="25" customFormat="1" ht="30.75" customHeight="1" x14ac:dyDescent="0.2">
      <c r="A224" s="82" t="s">
        <v>481</v>
      </c>
      <c r="B224" s="82" t="s">
        <v>482</v>
      </c>
      <c r="C224" s="82">
        <v>110502</v>
      </c>
      <c r="D224" s="82" t="s">
        <v>483</v>
      </c>
      <c r="E224" s="45" t="s">
        <v>484</v>
      </c>
      <c r="F224" s="59">
        <f t="shared" si="48"/>
        <v>687473</v>
      </c>
      <c r="G224" s="59">
        <v>687473</v>
      </c>
      <c r="H224" s="59">
        <v>447600</v>
      </c>
      <c r="I224" s="59">
        <v>8500</v>
      </c>
      <c r="J224" s="59"/>
      <c r="K224" s="59">
        <f t="shared" si="46"/>
        <v>0</v>
      </c>
      <c r="L224" s="59"/>
      <c r="M224" s="59"/>
      <c r="N224" s="59"/>
      <c r="O224" s="59"/>
      <c r="P224" s="59"/>
      <c r="Q224" s="60">
        <f t="shared" si="47"/>
        <v>687473</v>
      </c>
    </row>
    <row r="225" spans="1:17" s="25" customFormat="1" ht="30" x14ac:dyDescent="0.2">
      <c r="A225" s="82" t="s">
        <v>485</v>
      </c>
      <c r="B225" s="82" t="s">
        <v>381</v>
      </c>
      <c r="C225" s="82">
        <v>150101</v>
      </c>
      <c r="D225" s="82" t="s">
        <v>40</v>
      </c>
      <c r="E225" s="45" t="s">
        <v>172</v>
      </c>
      <c r="F225" s="59">
        <f>G225+J225</f>
        <v>0</v>
      </c>
      <c r="G225" s="59"/>
      <c r="H225" s="59"/>
      <c r="I225" s="59"/>
      <c r="J225" s="59"/>
      <c r="K225" s="59">
        <f>L225+O225</f>
        <v>3088817</v>
      </c>
      <c r="L225" s="59"/>
      <c r="M225" s="59"/>
      <c r="N225" s="59"/>
      <c r="O225" s="59">
        <v>3088817</v>
      </c>
      <c r="P225" s="59">
        <v>3088817</v>
      </c>
      <c r="Q225" s="60">
        <f>F225+K225</f>
        <v>3088817</v>
      </c>
    </row>
    <row r="226" spans="1:17" s="25" customFormat="1" ht="29.25" customHeight="1" x14ac:dyDescent="0.2">
      <c r="A226" s="47" t="s">
        <v>486</v>
      </c>
      <c r="B226" s="47" t="s">
        <v>33</v>
      </c>
      <c r="C226" s="47"/>
      <c r="D226" s="47"/>
      <c r="E226" s="48" t="s">
        <v>34</v>
      </c>
      <c r="F226" s="60">
        <f>F227</f>
        <v>509500</v>
      </c>
      <c r="G226" s="60">
        <f t="shared" ref="G226:Q226" si="50">G227</f>
        <v>509500</v>
      </c>
      <c r="H226" s="60">
        <f t="shared" si="50"/>
        <v>0</v>
      </c>
      <c r="I226" s="60">
        <f t="shared" si="50"/>
        <v>0</v>
      </c>
      <c r="J226" s="60">
        <f t="shared" si="50"/>
        <v>0</v>
      </c>
      <c r="K226" s="60">
        <f t="shared" si="50"/>
        <v>0</v>
      </c>
      <c r="L226" s="60">
        <f t="shared" si="50"/>
        <v>0</v>
      </c>
      <c r="M226" s="60">
        <f t="shared" si="50"/>
        <v>0</v>
      </c>
      <c r="N226" s="60">
        <f t="shared" si="50"/>
        <v>0</v>
      </c>
      <c r="O226" s="60">
        <f t="shared" si="50"/>
        <v>0</v>
      </c>
      <c r="P226" s="60">
        <f t="shared" si="50"/>
        <v>0</v>
      </c>
      <c r="Q226" s="60">
        <f t="shared" si="50"/>
        <v>509500</v>
      </c>
    </row>
    <row r="227" spans="1:17" s="44" customFormat="1" ht="18.75" customHeight="1" x14ac:dyDescent="0.2">
      <c r="A227" s="83" t="s">
        <v>487</v>
      </c>
      <c r="B227" s="83" t="s">
        <v>488</v>
      </c>
      <c r="C227" s="83">
        <v>120300</v>
      </c>
      <c r="D227" s="83" t="s">
        <v>37</v>
      </c>
      <c r="E227" s="46" t="s">
        <v>489</v>
      </c>
      <c r="F227" s="65">
        <f t="shared" si="48"/>
        <v>509500</v>
      </c>
      <c r="G227" s="65">
        <v>509500</v>
      </c>
      <c r="H227" s="65"/>
      <c r="I227" s="65"/>
      <c r="J227" s="65"/>
      <c r="K227" s="65">
        <f t="shared" si="46"/>
        <v>0</v>
      </c>
      <c r="L227" s="65"/>
      <c r="M227" s="65"/>
      <c r="N227" s="65"/>
      <c r="O227" s="65"/>
      <c r="P227" s="65"/>
      <c r="Q227" s="66">
        <f t="shared" si="47"/>
        <v>509500</v>
      </c>
    </row>
    <row r="228" spans="1:17" s="25" customFormat="1" ht="18.75" hidden="1" customHeight="1" x14ac:dyDescent="0.2">
      <c r="A228" s="82"/>
      <c r="B228" s="82"/>
      <c r="C228" s="82">
        <v>250380</v>
      </c>
      <c r="D228" s="82" t="s">
        <v>58</v>
      </c>
      <c r="E228" s="45" t="s">
        <v>59</v>
      </c>
      <c r="F228" s="59">
        <f t="shared" si="48"/>
        <v>0</v>
      </c>
      <c r="G228" s="59">
        <f>G230+G231</f>
        <v>0</v>
      </c>
      <c r="H228" s="59">
        <f t="shared" ref="H228:P228" si="51">H230+H231</f>
        <v>0</v>
      </c>
      <c r="I228" s="59">
        <f t="shared" si="51"/>
        <v>0</v>
      </c>
      <c r="J228" s="59">
        <f t="shared" si="51"/>
        <v>0</v>
      </c>
      <c r="K228" s="59">
        <f t="shared" si="46"/>
        <v>0</v>
      </c>
      <c r="L228" s="59">
        <f t="shared" si="51"/>
        <v>0</v>
      </c>
      <c r="M228" s="59">
        <f t="shared" si="51"/>
        <v>0</v>
      </c>
      <c r="N228" s="59">
        <f t="shared" si="51"/>
        <v>0</v>
      </c>
      <c r="O228" s="59">
        <f t="shared" si="51"/>
        <v>0</v>
      </c>
      <c r="P228" s="59">
        <f t="shared" si="51"/>
        <v>0</v>
      </c>
      <c r="Q228" s="60">
        <f t="shared" si="47"/>
        <v>0</v>
      </c>
    </row>
    <row r="229" spans="1:17" s="25" customFormat="1" ht="19.5" hidden="1" customHeight="1" x14ac:dyDescent="0.2">
      <c r="A229" s="82"/>
      <c r="B229" s="82"/>
      <c r="C229" s="82"/>
      <c r="D229" s="82"/>
      <c r="E229" s="45" t="s">
        <v>178</v>
      </c>
      <c r="F229" s="59"/>
      <c r="G229" s="59"/>
      <c r="H229" s="59"/>
      <c r="I229" s="59"/>
      <c r="J229" s="59"/>
      <c r="K229" s="59"/>
      <c r="L229" s="59"/>
      <c r="M229" s="59"/>
      <c r="N229" s="59"/>
      <c r="O229" s="59"/>
      <c r="P229" s="59"/>
      <c r="Q229" s="60"/>
    </row>
    <row r="230" spans="1:17" s="25" customFormat="1" ht="45" hidden="1" customHeight="1" x14ac:dyDescent="0.2">
      <c r="A230" s="82"/>
      <c r="B230" s="82"/>
      <c r="C230" s="82"/>
      <c r="D230" s="82"/>
      <c r="E230" s="45" t="s">
        <v>490</v>
      </c>
      <c r="F230" s="59">
        <f t="shared" ref="F230:F266" si="52">G230+J230</f>
        <v>0</v>
      </c>
      <c r="G230" s="59"/>
      <c r="H230" s="59"/>
      <c r="I230" s="59"/>
      <c r="J230" s="59"/>
      <c r="K230" s="59">
        <f t="shared" ref="K230:K266" si="53">L230+O230</f>
        <v>0</v>
      </c>
      <c r="L230" s="59"/>
      <c r="M230" s="59"/>
      <c r="N230" s="59"/>
      <c r="O230" s="59"/>
      <c r="P230" s="59"/>
      <c r="Q230" s="60">
        <f>F230+K230</f>
        <v>0</v>
      </c>
    </row>
    <row r="231" spans="1:17" s="25" customFormat="1" ht="75" hidden="1" customHeight="1" x14ac:dyDescent="0.2">
      <c r="A231" s="82"/>
      <c r="B231" s="82"/>
      <c r="C231" s="82"/>
      <c r="D231" s="82"/>
      <c r="E231" s="45" t="s">
        <v>179</v>
      </c>
      <c r="F231" s="59">
        <f t="shared" si="52"/>
        <v>0</v>
      </c>
      <c r="G231" s="59"/>
      <c r="H231" s="59"/>
      <c r="I231" s="59"/>
      <c r="J231" s="59"/>
      <c r="K231" s="59">
        <f t="shared" si="53"/>
        <v>0</v>
      </c>
      <c r="L231" s="59"/>
      <c r="M231" s="59"/>
      <c r="N231" s="59"/>
      <c r="O231" s="59"/>
      <c r="P231" s="59"/>
      <c r="Q231" s="60">
        <f>F231+K231</f>
        <v>0</v>
      </c>
    </row>
    <row r="232" spans="1:17" s="32" customFormat="1" ht="62.25" customHeight="1" x14ac:dyDescent="0.2">
      <c r="A232" s="42" t="s">
        <v>491</v>
      </c>
      <c r="B232" s="51"/>
      <c r="C232" s="51">
        <v>30</v>
      </c>
      <c r="D232" s="51"/>
      <c r="E232" s="52" t="s">
        <v>492</v>
      </c>
      <c r="F232" s="62">
        <f>F233</f>
        <v>4182000</v>
      </c>
      <c r="G232" s="62">
        <f t="shared" ref="G232:Q232" si="54">G233</f>
        <v>4182000</v>
      </c>
      <c r="H232" s="62">
        <f t="shared" si="54"/>
        <v>0</v>
      </c>
      <c r="I232" s="62">
        <f t="shared" si="54"/>
        <v>0</v>
      </c>
      <c r="J232" s="62">
        <f t="shared" si="54"/>
        <v>0</v>
      </c>
      <c r="K232" s="62">
        <f t="shared" si="54"/>
        <v>4800000</v>
      </c>
      <c r="L232" s="62">
        <f t="shared" si="54"/>
        <v>0</v>
      </c>
      <c r="M232" s="62">
        <f t="shared" si="54"/>
        <v>0</v>
      </c>
      <c r="N232" s="62">
        <f t="shared" si="54"/>
        <v>0</v>
      </c>
      <c r="O232" s="62">
        <f t="shared" si="54"/>
        <v>4800000</v>
      </c>
      <c r="P232" s="62">
        <f t="shared" si="54"/>
        <v>4800000</v>
      </c>
      <c r="Q232" s="62">
        <f t="shared" si="54"/>
        <v>8982000</v>
      </c>
    </row>
    <row r="233" spans="1:17" s="32" customFormat="1" ht="61.5" customHeight="1" x14ac:dyDescent="0.2">
      <c r="A233" s="53" t="s">
        <v>493</v>
      </c>
      <c r="B233" s="51"/>
      <c r="C233" s="53">
        <v>30</v>
      </c>
      <c r="D233" s="53"/>
      <c r="E233" s="54" t="s">
        <v>492</v>
      </c>
      <c r="F233" s="63">
        <f>G233+J233</f>
        <v>4182000</v>
      </c>
      <c r="G233" s="63">
        <f>G234+G235+G236+G237+G238</f>
        <v>4182000</v>
      </c>
      <c r="H233" s="63">
        <f>H234+H235+H236+H237+H238</f>
        <v>0</v>
      </c>
      <c r="I233" s="63">
        <f>I234+I235+I236+I237+I238</f>
        <v>0</v>
      </c>
      <c r="J233" s="63">
        <f>J234+J235+J236+J237+J238</f>
        <v>0</v>
      </c>
      <c r="K233" s="63">
        <f>L233+O233</f>
        <v>4800000</v>
      </c>
      <c r="L233" s="63">
        <f>L234+L235+L236+L237+L238</f>
        <v>0</v>
      </c>
      <c r="M233" s="63">
        <f>M234+M235+M236+M237+M238</f>
        <v>0</v>
      </c>
      <c r="N233" s="63">
        <f>N234+N235+N236+N237+N238</f>
        <v>0</v>
      </c>
      <c r="O233" s="63">
        <f>O234+O235+O236+O237+O238</f>
        <v>4800000</v>
      </c>
      <c r="P233" s="63">
        <f>P234+P235+P236+P237+P238</f>
        <v>4800000</v>
      </c>
      <c r="Q233" s="63">
        <f>K233+F233</f>
        <v>8982000</v>
      </c>
    </row>
    <row r="234" spans="1:17" s="25" customFormat="1" ht="17.25" customHeight="1" x14ac:dyDescent="0.2">
      <c r="A234" s="82" t="s">
        <v>494</v>
      </c>
      <c r="B234" s="82" t="s">
        <v>149</v>
      </c>
      <c r="C234" s="82" t="s">
        <v>150</v>
      </c>
      <c r="D234" s="82" t="s">
        <v>30</v>
      </c>
      <c r="E234" s="45" t="s">
        <v>151</v>
      </c>
      <c r="F234" s="59">
        <f t="shared" si="52"/>
        <v>4182000</v>
      </c>
      <c r="G234" s="59">
        <v>4182000</v>
      </c>
      <c r="H234" s="59"/>
      <c r="I234" s="59"/>
      <c r="J234" s="59"/>
      <c r="K234" s="59">
        <f t="shared" si="53"/>
        <v>4800000</v>
      </c>
      <c r="L234" s="59"/>
      <c r="M234" s="59"/>
      <c r="N234" s="59"/>
      <c r="O234" s="59">
        <v>4800000</v>
      </c>
      <c r="P234" s="59">
        <v>4800000</v>
      </c>
      <c r="Q234" s="60">
        <f>F234+K234</f>
        <v>8982000</v>
      </c>
    </row>
    <row r="235" spans="1:17" s="25" customFormat="1" ht="30" hidden="1" customHeight="1" x14ac:dyDescent="0.2">
      <c r="A235" s="82"/>
      <c r="B235" s="82"/>
      <c r="C235" s="82">
        <v>110502</v>
      </c>
      <c r="D235" s="82" t="s">
        <v>483</v>
      </c>
      <c r="E235" s="45" t="s">
        <v>495</v>
      </c>
      <c r="F235" s="59">
        <f t="shared" si="52"/>
        <v>0</v>
      </c>
      <c r="G235" s="59"/>
      <c r="H235" s="59"/>
      <c r="I235" s="59"/>
      <c r="J235" s="59"/>
      <c r="K235" s="59">
        <f t="shared" si="53"/>
        <v>0</v>
      </c>
      <c r="L235" s="59"/>
      <c r="M235" s="59"/>
      <c r="N235" s="59"/>
      <c r="O235" s="59"/>
      <c r="P235" s="59"/>
      <c r="Q235" s="60">
        <f>F235+K235</f>
        <v>0</v>
      </c>
    </row>
    <row r="236" spans="1:17" s="25" customFormat="1" ht="15" hidden="1" customHeight="1" x14ac:dyDescent="0.2">
      <c r="A236" s="82"/>
      <c r="B236" s="82"/>
      <c r="C236" s="82">
        <v>120100</v>
      </c>
      <c r="D236" s="82" t="s">
        <v>37</v>
      </c>
      <c r="E236" s="45" t="s">
        <v>496</v>
      </c>
      <c r="F236" s="59">
        <f t="shared" si="52"/>
        <v>0</v>
      </c>
      <c r="G236" s="59"/>
      <c r="H236" s="59"/>
      <c r="I236" s="59"/>
      <c r="J236" s="59"/>
      <c r="K236" s="59">
        <f t="shared" si="53"/>
        <v>0</v>
      </c>
      <c r="L236" s="59"/>
      <c r="M236" s="59"/>
      <c r="N236" s="59"/>
      <c r="O236" s="59"/>
      <c r="P236" s="59"/>
      <c r="Q236" s="60">
        <f>F236+K236</f>
        <v>0</v>
      </c>
    </row>
    <row r="237" spans="1:17" s="25" customFormat="1" ht="30" hidden="1" customHeight="1" x14ac:dyDescent="0.2">
      <c r="A237" s="82"/>
      <c r="B237" s="82"/>
      <c r="C237" s="82">
        <v>120201</v>
      </c>
      <c r="D237" s="82" t="s">
        <v>37</v>
      </c>
      <c r="E237" s="45" t="s">
        <v>497</v>
      </c>
      <c r="F237" s="59">
        <f t="shared" si="52"/>
        <v>0</v>
      </c>
      <c r="G237" s="59"/>
      <c r="H237" s="59"/>
      <c r="I237" s="59"/>
      <c r="J237" s="59"/>
      <c r="K237" s="59">
        <f t="shared" si="53"/>
        <v>0</v>
      </c>
      <c r="L237" s="59"/>
      <c r="M237" s="59"/>
      <c r="N237" s="59"/>
      <c r="O237" s="59"/>
      <c r="P237" s="59"/>
      <c r="Q237" s="60">
        <f>F237+K237</f>
        <v>0</v>
      </c>
    </row>
    <row r="238" spans="1:17" s="25" customFormat="1" ht="15" hidden="1" customHeight="1" x14ac:dyDescent="0.2">
      <c r="A238" s="82"/>
      <c r="B238" s="82"/>
      <c r="C238" s="82">
        <v>120400</v>
      </c>
      <c r="D238" s="82" t="s">
        <v>37</v>
      </c>
      <c r="E238" s="45" t="s">
        <v>498</v>
      </c>
      <c r="F238" s="59">
        <f t="shared" si="52"/>
        <v>0</v>
      </c>
      <c r="G238" s="59"/>
      <c r="H238" s="59"/>
      <c r="I238" s="59"/>
      <c r="J238" s="59"/>
      <c r="K238" s="59">
        <f t="shared" si="53"/>
        <v>0</v>
      </c>
      <c r="L238" s="59"/>
      <c r="M238" s="59"/>
      <c r="N238" s="59"/>
      <c r="O238" s="59"/>
      <c r="P238" s="59"/>
      <c r="Q238" s="60">
        <f>F238+K238</f>
        <v>0</v>
      </c>
    </row>
    <row r="239" spans="1:17" s="32" customFormat="1" ht="57" customHeight="1" x14ac:dyDescent="0.2">
      <c r="A239" s="42" t="s">
        <v>499</v>
      </c>
      <c r="B239" s="51"/>
      <c r="C239" s="51" t="s">
        <v>500</v>
      </c>
      <c r="D239" s="51"/>
      <c r="E239" s="52" t="s">
        <v>501</v>
      </c>
      <c r="F239" s="62">
        <f>F240</f>
        <v>52500657</v>
      </c>
      <c r="G239" s="62">
        <f t="shared" ref="G239:Q239" si="55">G240</f>
        <v>41836657</v>
      </c>
      <c r="H239" s="62">
        <f t="shared" si="55"/>
        <v>0</v>
      </c>
      <c r="I239" s="62">
        <f t="shared" si="55"/>
        <v>0</v>
      </c>
      <c r="J239" s="62">
        <f t="shared" si="55"/>
        <v>10664000</v>
      </c>
      <c r="K239" s="62">
        <f t="shared" si="55"/>
        <v>1994405576.5799999</v>
      </c>
      <c r="L239" s="62">
        <f t="shared" si="55"/>
        <v>144760000</v>
      </c>
      <c r="M239" s="62">
        <f t="shared" si="55"/>
        <v>0</v>
      </c>
      <c r="N239" s="62">
        <f>N240</f>
        <v>0</v>
      </c>
      <c r="O239" s="62">
        <f t="shared" si="55"/>
        <v>1849645576.5799999</v>
      </c>
      <c r="P239" s="62">
        <f t="shared" si="55"/>
        <v>1270697301</v>
      </c>
      <c r="Q239" s="62">
        <f t="shared" si="55"/>
        <v>2046906233.5799999</v>
      </c>
    </row>
    <row r="240" spans="1:17" s="32" customFormat="1" ht="64.5" customHeight="1" x14ac:dyDescent="0.2">
      <c r="A240" s="53" t="s">
        <v>502</v>
      </c>
      <c r="B240" s="51"/>
      <c r="C240" s="53" t="s">
        <v>500</v>
      </c>
      <c r="D240" s="53"/>
      <c r="E240" s="54" t="s">
        <v>501</v>
      </c>
      <c r="F240" s="63">
        <f>G240+J240</f>
        <v>52500657</v>
      </c>
      <c r="G240" s="63">
        <f>G241+G244+G247+G252+G255+G257+G258+G262+G263+G266+G281+G282+G272+G276+G269+G273+G275+G261+G274+G250+G251</f>
        <v>41836657</v>
      </c>
      <c r="H240" s="63">
        <f>H241+H244+H247+H252+H255+H257+H258+H262+H263+H266+H281+H282+H272+H276+H269+H273+H275+H261+H274+H250+H251</f>
        <v>0</v>
      </c>
      <c r="I240" s="63">
        <f>I241+I244+I247+I252+I255+I257+I258+I262+I263+I266+I281+I282+I272+I276+I269+I273+I275+I261+I274+I250+I251</f>
        <v>0</v>
      </c>
      <c r="J240" s="63">
        <f>J241+J244+J247+J252+J255+J257+J258+J262+J263+J266+J281+J282+J272+J276+J269+J273+J275+J261+J274+J250+J251</f>
        <v>10664000</v>
      </c>
      <c r="K240" s="63">
        <f>L240+O240</f>
        <v>1994405576.5799999</v>
      </c>
      <c r="L240" s="63">
        <f>L241+L244+L247+L252+L255+L257+L258+L262+L263+L266+L281+L282+L272+L276+L269+L273+L275+L261+L274+L250+L251</f>
        <v>144760000</v>
      </c>
      <c r="M240" s="63">
        <f>M241+M244+M247+M252+M255+M257+M258+M262+M263+M266+M281+M282+M272+M276+M269+M273+M275+M261+M274+M250+M251</f>
        <v>0</v>
      </c>
      <c r="N240" s="63">
        <f>N241+N244+N247+N252+N255+N257+N258+N262+N263+N266+N281+N282+N272+N276+N269+N273+N275+N261+N274+N250+N251</f>
        <v>0</v>
      </c>
      <c r="O240" s="63">
        <f>O241+O244+O247+O252+O255+O257+O258+O262+O263+O266+O281+O282+O272+O276+O269+O273+O275+O261+O274+O250+O251</f>
        <v>1849645576.5799999</v>
      </c>
      <c r="P240" s="63">
        <f>P241+P244+P247+P252+P255+P257+P258+P262+P263+P266+P281+P282+P272+P276+P269+P273+P275+P261+P274+P250+P251</f>
        <v>1270697301</v>
      </c>
      <c r="Q240" s="63">
        <f>F240+K240</f>
        <v>2046906233.5799999</v>
      </c>
    </row>
    <row r="241" spans="1:17" s="32" customFormat="1" ht="28.5" x14ac:dyDescent="0.2">
      <c r="A241" s="47" t="s">
        <v>503</v>
      </c>
      <c r="B241" s="47" t="s">
        <v>504</v>
      </c>
      <c r="C241" s="47"/>
      <c r="D241" s="47"/>
      <c r="E241" s="48" t="s">
        <v>505</v>
      </c>
      <c r="F241" s="60">
        <f>F242+F243</f>
        <v>0</v>
      </c>
      <c r="G241" s="60">
        <f t="shared" ref="G241:Q241" si="56">G242+G243</f>
        <v>0</v>
      </c>
      <c r="H241" s="60">
        <f t="shared" si="56"/>
        <v>0</v>
      </c>
      <c r="I241" s="60">
        <f t="shared" si="56"/>
        <v>0</v>
      </c>
      <c r="J241" s="60">
        <f t="shared" si="56"/>
        <v>0</v>
      </c>
      <c r="K241" s="60">
        <f t="shared" si="56"/>
        <v>1608596</v>
      </c>
      <c r="L241" s="60">
        <f t="shared" si="56"/>
        <v>0</v>
      </c>
      <c r="M241" s="60">
        <f t="shared" si="56"/>
        <v>0</v>
      </c>
      <c r="N241" s="60">
        <f t="shared" si="56"/>
        <v>0</v>
      </c>
      <c r="O241" s="60">
        <f t="shared" si="56"/>
        <v>1608596</v>
      </c>
      <c r="P241" s="60">
        <f t="shared" si="56"/>
        <v>1608596</v>
      </c>
      <c r="Q241" s="60">
        <f t="shared" si="56"/>
        <v>1608596</v>
      </c>
    </row>
    <row r="242" spans="1:17" s="25" customFormat="1" ht="28.5" customHeight="1" x14ac:dyDescent="0.2">
      <c r="A242" s="83" t="s">
        <v>506</v>
      </c>
      <c r="B242" s="83" t="s">
        <v>507</v>
      </c>
      <c r="C242" s="83" t="s">
        <v>508</v>
      </c>
      <c r="D242" s="83" t="s">
        <v>457</v>
      </c>
      <c r="E242" s="46" t="s">
        <v>509</v>
      </c>
      <c r="F242" s="61">
        <f>G242+J242</f>
        <v>0</v>
      </c>
      <c r="G242" s="61"/>
      <c r="H242" s="61"/>
      <c r="I242" s="61"/>
      <c r="J242" s="61"/>
      <c r="K242" s="61">
        <f t="shared" si="53"/>
        <v>1608596</v>
      </c>
      <c r="L242" s="61"/>
      <c r="M242" s="61"/>
      <c r="N242" s="61"/>
      <c r="O242" s="61">
        <v>1608596</v>
      </c>
      <c r="P242" s="61">
        <v>1608596</v>
      </c>
      <c r="Q242" s="64">
        <f t="shared" ref="Q242:Q266" si="57">F242+K242</f>
        <v>1608596</v>
      </c>
    </row>
    <row r="243" spans="1:17" s="25" customFormat="1" ht="45" hidden="1" x14ac:dyDescent="0.2">
      <c r="A243" s="83" t="s">
        <v>510</v>
      </c>
      <c r="B243" s="83" t="s">
        <v>511</v>
      </c>
      <c r="C243" s="83" t="s">
        <v>512</v>
      </c>
      <c r="D243" s="83" t="s">
        <v>457</v>
      </c>
      <c r="E243" s="46" t="s">
        <v>513</v>
      </c>
      <c r="F243" s="61">
        <f>G243+J243</f>
        <v>0</v>
      </c>
      <c r="G243" s="61"/>
      <c r="H243" s="61"/>
      <c r="I243" s="61"/>
      <c r="J243" s="61"/>
      <c r="K243" s="61">
        <f>L243+O243</f>
        <v>0</v>
      </c>
      <c r="L243" s="61"/>
      <c r="M243" s="61"/>
      <c r="N243" s="61"/>
      <c r="O243" s="61"/>
      <c r="P243" s="61"/>
      <c r="Q243" s="64">
        <f>F243+K243</f>
        <v>0</v>
      </c>
    </row>
    <row r="244" spans="1:17" s="25" customFormat="1" ht="28.5" x14ac:dyDescent="0.2">
      <c r="A244" s="47" t="s">
        <v>514</v>
      </c>
      <c r="B244" s="47" t="s">
        <v>515</v>
      </c>
      <c r="C244" s="47"/>
      <c r="D244" s="47"/>
      <c r="E244" s="48" t="s">
        <v>516</v>
      </c>
      <c r="F244" s="60">
        <f>F245+F246</f>
        <v>0</v>
      </c>
      <c r="G244" s="60">
        <f t="shared" ref="G244:Q244" si="58">G245+G246</f>
        <v>0</v>
      </c>
      <c r="H244" s="60">
        <f t="shared" si="58"/>
        <v>0</v>
      </c>
      <c r="I244" s="60">
        <f t="shared" si="58"/>
        <v>0</v>
      </c>
      <c r="J244" s="60">
        <f t="shared" si="58"/>
        <v>0</v>
      </c>
      <c r="K244" s="60">
        <f t="shared" si="58"/>
        <v>3800000</v>
      </c>
      <c r="L244" s="60">
        <f t="shared" si="58"/>
        <v>0</v>
      </c>
      <c r="M244" s="60">
        <f t="shared" si="58"/>
        <v>0</v>
      </c>
      <c r="N244" s="60">
        <f t="shared" si="58"/>
        <v>0</v>
      </c>
      <c r="O244" s="60">
        <f t="shared" si="58"/>
        <v>3800000</v>
      </c>
      <c r="P244" s="60">
        <f>P245+P246</f>
        <v>3800000</v>
      </c>
      <c r="Q244" s="60">
        <f t="shared" si="58"/>
        <v>3800000</v>
      </c>
    </row>
    <row r="245" spans="1:17" s="25" customFormat="1" ht="30" hidden="1" x14ac:dyDescent="0.2">
      <c r="A245" s="83" t="s">
        <v>517</v>
      </c>
      <c r="B245" s="83" t="s">
        <v>518</v>
      </c>
      <c r="C245" s="83" t="s">
        <v>519</v>
      </c>
      <c r="D245" s="83" t="s">
        <v>520</v>
      </c>
      <c r="E245" s="46" t="s">
        <v>521</v>
      </c>
      <c r="F245" s="61">
        <f t="shared" si="52"/>
        <v>0</v>
      </c>
      <c r="G245" s="61"/>
      <c r="H245" s="61"/>
      <c r="I245" s="61"/>
      <c r="J245" s="61"/>
      <c r="K245" s="61">
        <f t="shared" si="53"/>
        <v>0</v>
      </c>
      <c r="L245" s="61"/>
      <c r="M245" s="61"/>
      <c r="N245" s="61"/>
      <c r="O245" s="61"/>
      <c r="P245" s="61"/>
      <c r="Q245" s="64">
        <f t="shared" si="57"/>
        <v>0</v>
      </c>
    </row>
    <row r="246" spans="1:17" s="25" customFormat="1" ht="45" x14ac:dyDescent="0.2">
      <c r="A246" s="83" t="s">
        <v>522</v>
      </c>
      <c r="B246" s="83" t="s">
        <v>523</v>
      </c>
      <c r="C246" s="83">
        <v>100202</v>
      </c>
      <c r="D246" s="83" t="s">
        <v>520</v>
      </c>
      <c r="E246" s="46" t="s">
        <v>524</v>
      </c>
      <c r="F246" s="61">
        <f t="shared" si="52"/>
        <v>0</v>
      </c>
      <c r="G246" s="61"/>
      <c r="H246" s="61"/>
      <c r="I246" s="61"/>
      <c r="J246" s="61"/>
      <c r="K246" s="61">
        <f t="shared" si="53"/>
        <v>3800000</v>
      </c>
      <c r="L246" s="61"/>
      <c r="M246" s="61"/>
      <c r="N246" s="61"/>
      <c r="O246" s="61">
        <v>3800000</v>
      </c>
      <c r="P246" s="61">
        <v>3800000</v>
      </c>
      <c r="Q246" s="64">
        <f t="shared" si="57"/>
        <v>3800000</v>
      </c>
    </row>
    <row r="247" spans="1:17" s="25" customFormat="1" ht="18" customHeight="1" x14ac:dyDescent="0.2">
      <c r="A247" s="17" t="s">
        <v>525</v>
      </c>
      <c r="B247" s="17" t="s">
        <v>526</v>
      </c>
      <c r="C247" s="82">
        <v>100203</v>
      </c>
      <c r="D247" s="17" t="s">
        <v>520</v>
      </c>
      <c r="E247" s="45" t="s">
        <v>527</v>
      </c>
      <c r="F247" s="59">
        <f t="shared" si="52"/>
        <v>1000000</v>
      </c>
      <c r="G247" s="59">
        <v>1000000</v>
      </c>
      <c r="H247" s="59"/>
      <c r="I247" s="59"/>
      <c r="J247" s="59"/>
      <c r="K247" s="59">
        <f t="shared" si="53"/>
        <v>139305568</v>
      </c>
      <c r="L247" s="59"/>
      <c r="M247" s="59"/>
      <c r="N247" s="59"/>
      <c r="O247" s="59">
        <v>139305568</v>
      </c>
      <c r="P247" s="59">
        <v>139305568</v>
      </c>
      <c r="Q247" s="60">
        <f t="shared" si="57"/>
        <v>140305568</v>
      </c>
    </row>
    <row r="248" spans="1:17" s="25" customFormat="1" ht="18" customHeight="1" x14ac:dyDescent="0.2">
      <c r="A248" s="16"/>
      <c r="B248" s="16"/>
      <c r="C248" s="82"/>
      <c r="D248" s="16"/>
      <c r="E248" s="46" t="s">
        <v>178</v>
      </c>
      <c r="F248" s="59"/>
      <c r="G248" s="59"/>
      <c r="H248" s="59"/>
      <c r="I248" s="59"/>
      <c r="J248" s="59"/>
      <c r="K248" s="59"/>
      <c r="L248" s="59"/>
      <c r="M248" s="59"/>
      <c r="N248" s="59"/>
      <c r="O248" s="59"/>
      <c r="P248" s="59"/>
      <c r="Q248" s="60"/>
    </row>
    <row r="249" spans="1:17" s="25" customFormat="1" ht="30" x14ac:dyDescent="0.2">
      <c r="A249" s="15"/>
      <c r="B249" s="15"/>
      <c r="C249" s="82"/>
      <c r="D249" s="15"/>
      <c r="E249" s="46" t="s">
        <v>98</v>
      </c>
      <c r="F249" s="59">
        <f>G249+J249</f>
        <v>0</v>
      </c>
      <c r="G249" s="59"/>
      <c r="H249" s="59"/>
      <c r="I249" s="59"/>
      <c r="J249" s="59"/>
      <c r="K249" s="59">
        <f>L249+O249</f>
        <v>12000000</v>
      </c>
      <c r="L249" s="59"/>
      <c r="M249" s="59"/>
      <c r="N249" s="59"/>
      <c r="O249" s="59">
        <v>12000000</v>
      </c>
      <c r="P249" s="59">
        <v>12000000</v>
      </c>
      <c r="Q249" s="60">
        <f>F249+K249</f>
        <v>12000000</v>
      </c>
    </row>
    <row r="250" spans="1:17" s="25" customFormat="1" ht="30" customHeight="1" x14ac:dyDescent="0.2">
      <c r="A250" s="82" t="s">
        <v>528</v>
      </c>
      <c r="B250" s="82" t="s">
        <v>529</v>
      </c>
      <c r="C250" s="82" t="s">
        <v>530</v>
      </c>
      <c r="D250" s="82" t="s">
        <v>520</v>
      </c>
      <c r="E250" s="45" t="s">
        <v>531</v>
      </c>
      <c r="F250" s="59">
        <f>G250+J250</f>
        <v>0</v>
      </c>
      <c r="G250" s="59"/>
      <c r="H250" s="59"/>
      <c r="I250" s="59"/>
      <c r="J250" s="59"/>
      <c r="K250" s="59">
        <f>L250+O250</f>
        <v>354388</v>
      </c>
      <c r="L250" s="59"/>
      <c r="M250" s="59"/>
      <c r="N250" s="59"/>
      <c r="O250" s="59">
        <v>354388</v>
      </c>
      <c r="P250" s="59">
        <v>354388</v>
      </c>
      <c r="Q250" s="60">
        <f>F250+K250</f>
        <v>354388</v>
      </c>
    </row>
    <row r="251" spans="1:17" s="25" customFormat="1" ht="60" x14ac:dyDescent="0.2">
      <c r="A251" s="79" t="s">
        <v>532</v>
      </c>
      <c r="B251" s="79" t="s">
        <v>533</v>
      </c>
      <c r="C251" s="79"/>
      <c r="D251" s="79" t="s">
        <v>520</v>
      </c>
      <c r="E251" s="45" t="s">
        <v>534</v>
      </c>
      <c r="F251" s="59">
        <f>G251+J251</f>
        <v>0</v>
      </c>
      <c r="G251" s="59"/>
      <c r="H251" s="59"/>
      <c r="I251" s="59"/>
      <c r="J251" s="59"/>
      <c r="K251" s="59">
        <f>L251+O251</f>
        <v>1500000</v>
      </c>
      <c r="L251" s="59"/>
      <c r="M251" s="59"/>
      <c r="N251" s="59"/>
      <c r="O251" s="59">
        <v>1500000</v>
      </c>
      <c r="P251" s="59">
        <v>1500000</v>
      </c>
      <c r="Q251" s="60">
        <f>F251+K251</f>
        <v>1500000</v>
      </c>
    </row>
    <row r="252" spans="1:17" s="25" customFormat="1" ht="30" x14ac:dyDescent="0.2">
      <c r="A252" s="18" t="s">
        <v>535</v>
      </c>
      <c r="B252" s="18" t="s">
        <v>381</v>
      </c>
      <c r="C252" s="18">
        <v>150101</v>
      </c>
      <c r="D252" s="18" t="s">
        <v>40</v>
      </c>
      <c r="E252" s="45" t="s">
        <v>536</v>
      </c>
      <c r="F252" s="59">
        <f t="shared" si="52"/>
        <v>0</v>
      </c>
      <c r="G252" s="59"/>
      <c r="H252" s="59"/>
      <c r="I252" s="59"/>
      <c r="J252" s="59"/>
      <c r="K252" s="59">
        <f t="shared" si="53"/>
        <v>235892389</v>
      </c>
      <c r="L252" s="59"/>
      <c r="M252" s="59"/>
      <c r="N252" s="59"/>
      <c r="O252" s="59">
        <v>235892389</v>
      </c>
      <c r="P252" s="59">
        <v>235892389</v>
      </c>
      <c r="Q252" s="60">
        <f t="shared" si="57"/>
        <v>235892389</v>
      </c>
    </row>
    <row r="253" spans="1:17" s="25" customFormat="1" ht="15" customHeight="1" x14ac:dyDescent="0.2">
      <c r="A253" s="18"/>
      <c r="B253" s="18"/>
      <c r="C253" s="18"/>
      <c r="D253" s="18"/>
      <c r="E253" s="46" t="s">
        <v>178</v>
      </c>
      <c r="F253" s="59">
        <f t="shared" si="52"/>
        <v>0</v>
      </c>
      <c r="G253" s="59"/>
      <c r="H253" s="59"/>
      <c r="I253" s="59"/>
      <c r="J253" s="59"/>
      <c r="K253" s="59">
        <f t="shared" si="53"/>
        <v>0</v>
      </c>
      <c r="L253" s="59"/>
      <c r="M253" s="59"/>
      <c r="N253" s="59"/>
      <c r="O253" s="59"/>
      <c r="P253" s="59"/>
      <c r="Q253" s="60">
        <f t="shared" si="57"/>
        <v>0</v>
      </c>
    </row>
    <row r="254" spans="1:17" s="25" customFormat="1" ht="30" customHeight="1" x14ac:dyDescent="0.2">
      <c r="A254" s="18"/>
      <c r="B254" s="18"/>
      <c r="C254" s="18"/>
      <c r="D254" s="18"/>
      <c r="E254" s="46" t="s">
        <v>98</v>
      </c>
      <c r="F254" s="61">
        <f t="shared" si="52"/>
        <v>0</v>
      </c>
      <c r="G254" s="61"/>
      <c r="H254" s="61"/>
      <c r="I254" s="61"/>
      <c r="J254" s="61"/>
      <c r="K254" s="61">
        <f t="shared" si="53"/>
        <v>124136603</v>
      </c>
      <c r="L254" s="61"/>
      <c r="M254" s="61"/>
      <c r="N254" s="61"/>
      <c r="O254" s="61">
        <v>124136603</v>
      </c>
      <c r="P254" s="61">
        <v>124136603</v>
      </c>
      <c r="Q254" s="64">
        <f t="shared" si="57"/>
        <v>124136603</v>
      </c>
    </row>
    <row r="255" spans="1:17" s="25" customFormat="1" ht="28.5" hidden="1" customHeight="1" x14ac:dyDescent="0.2">
      <c r="A255" s="47" t="s">
        <v>537</v>
      </c>
      <c r="B255" s="47" t="s">
        <v>538</v>
      </c>
      <c r="C255" s="47"/>
      <c r="D255" s="47"/>
      <c r="E255" s="48" t="s">
        <v>539</v>
      </c>
      <c r="F255" s="60">
        <f>F256</f>
        <v>0</v>
      </c>
      <c r="G255" s="60">
        <f t="shared" ref="G255:Q255" si="59">G256</f>
        <v>0</v>
      </c>
      <c r="H255" s="60">
        <f t="shared" si="59"/>
        <v>0</v>
      </c>
      <c r="I255" s="60">
        <f t="shared" si="59"/>
        <v>0</v>
      </c>
      <c r="J255" s="60">
        <f t="shared" si="59"/>
        <v>0</v>
      </c>
      <c r="K255" s="60">
        <f t="shared" si="59"/>
        <v>0</v>
      </c>
      <c r="L255" s="60">
        <f t="shared" si="59"/>
        <v>0</v>
      </c>
      <c r="M255" s="60">
        <f t="shared" si="59"/>
        <v>0</v>
      </c>
      <c r="N255" s="60">
        <f t="shared" si="59"/>
        <v>0</v>
      </c>
      <c r="O255" s="60">
        <f t="shared" si="59"/>
        <v>0</v>
      </c>
      <c r="P255" s="60">
        <f t="shared" si="59"/>
        <v>0</v>
      </c>
      <c r="Q255" s="60">
        <f t="shared" si="59"/>
        <v>0</v>
      </c>
    </row>
    <row r="256" spans="1:17" s="25" customFormat="1" ht="45" hidden="1" customHeight="1" x14ac:dyDescent="0.2">
      <c r="A256" s="55">
        <v>4016324</v>
      </c>
      <c r="B256" s="55">
        <v>6324</v>
      </c>
      <c r="C256" s="55">
        <v>150118</v>
      </c>
      <c r="D256" s="83">
        <v>1060</v>
      </c>
      <c r="E256" s="46" t="s">
        <v>540</v>
      </c>
      <c r="F256" s="61"/>
      <c r="G256" s="61"/>
      <c r="H256" s="61"/>
      <c r="I256" s="61"/>
      <c r="J256" s="61"/>
      <c r="K256" s="61">
        <f>L256+O256</f>
        <v>0</v>
      </c>
      <c r="L256" s="61"/>
      <c r="M256" s="61"/>
      <c r="N256" s="61"/>
      <c r="O256" s="61"/>
      <c r="P256" s="61"/>
      <c r="Q256" s="64">
        <f>F256+K256</f>
        <v>0</v>
      </c>
    </row>
    <row r="257" spans="1:17" s="25" customFormat="1" ht="30" hidden="1" customHeight="1" x14ac:dyDescent="0.2">
      <c r="A257" s="82" t="s">
        <v>541</v>
      </c>
      <c r="B257" s="82" t="s">
        <v>542</v>
      </c>
      <c r="C257" s="82" t="s">
        <v>543</v>
      </c>
      <c r="D257" s="82" t="s">
        <v>544</v>
      </c>
      <c r="E257" s="45" t="s">
        <v>545</v>
      </c>
      <c r="F257" s="59">
        <f t="shared" si="52"/>
        <v>0</v>
      </c>
      <c r="G257" s="59"/>
      <c r="H257" s="59"/>
      <c r="I257" s="59"/>
      <c r="J257" s="59"/>
      <c r="K257" s="59">
        <f t="shared" si="53"/>
        <v>0</v>
      </c>
      <c r="L257" s="59"/>
      <c r="M257" s="59"/>
      <c r="N257" s="59"/>
      <c r="O257" s="59"/>
      <c r="P257" s="59"/>
      <c r="Q257" s="60">
        <f t="shared" si="57"/>
        <v>0</v>
      </c>
    </row>
    <row r="258" spans="1:17" s="25" customFormat="1" ht="30" x14ac:dyDescent="0.2">
      <c r="A258" s="17" t="s">
        <v>546</v>
      </c>
      <c r="B258" s="17" t="s">
        <v>547</v>
      </c>
      <c r="C258" s="17">
        <v>170703</v>
      </c>
      <c r="D258" s="17" t="s">
        <v>548</v>
      </c>
      <c r="E258" s="45" t="s">
        <v>549</v>
      </c>
      <c r="F258" s="59">
        <f t="shared" si="52"/>
        <v>10664000</v>
      </c>
      <c r="G258" s="59"/>
      <c r="H258" s="59"/>
      <c r="I258" s="59"/>
      <c r="J258" s="59">
        <v>10664000</v>
      </c>
      <c r="K258" s="59">
        <f>L258+O258</f>
        <v>885670044</v>
      </c>
      <c r="L258" s="59">
        <v>0</v>
      </c>
      <c r="M258" s="59">
        <v>0</v>
      </c>
      <c r="N258" s="59">
        <v>0</v>
      </c>
      <c r="O258" s="59">
        <v>885670044</v>
      </c>
      <c r="P258" s="59">
        <v>885633720</v>
      </c>
      <c r="Q258" s="60">
        <f t="shared" si="57"/>
        <v>896334044</v>
      </c>
    </row>
    <row r="259" spans="1:17" s="25" customFormat="1" ht="15" x14ac:dyDescent="0.2">
      <c r="A259" s="16"/>
      <c r="B259" s="16"/>
      <c r="C259" s="16"/>
      <c r="D259" s="16"/>
      <c r="E259" s="46" t="s">
        <v>178</v>
      </c>
      <c r="F259" s="59">
        <f>G259+J259</f>
        <v>0</v>
      </c>
      <c r="G259" s="59"/>
      <c r="H259" s="59"/>
      <c r="I259" s="59"/>
      <c r="J259" s="59"/>
      <c r="K259" s="59">
        <f>L259+O259</f>
        <v>0</v>
      </c>
      <c r="L259" s="59"/>
      <c r="M259" s="59"/>
      <c r="N259" s="59"/>
      <c r="O259" s="59"/>
      <c r="P259" s="59"/>
      <c r="Q259" s="60">
        <f>F259+K259</f>
        <v>0</v>
      </c>
    </row>
    <row r="260" spans="1:17" s="25" customFormat="1" ht="30" x14ac:dyDescent="0.2">
      <c r="A260" s="15"/>
      <c r="B260" s="15"/>
      <c r="C260" s="15"/>
      <c r="D260" s="15"/>
      <c r="E260" s="46" t="s">
        <v>98</v>
      </c>
      <c r="F260" s="61">
        <f>G260+J260</f>
        <v>0</v>
      </c>
      <c r="G260" s="61"/>
      <c r="H260" s="61"/>
      <c r="I260" s="61"/>
      <c r="J260" s="61"/>
      <c r="K260" s="61">
        <f>L260+O260</f>
        <v>139467497</v>
      </c>
      <c r="L260" s="61"/>
      <c r="M260" s="61"/>
      <c r="N260" s="61"/>
      <c r="O260" s="61">
        <v>139467497</v>
      </c>
      <c r="P260" s="61">
        <v>139467497</v>
      </c>
      <c r="Q260" s="64">
        <f>F260+K260</f>
        <v>139467497</v>
      </c>
    </row>
    <row r="261" spans="1:17" s="25" customFormat="1" ht="81.75" customHeight="1" x14ac:dyDescent="0.2">
      <c r="A261" s="79" t="s">
        <v>550</v>
      </c>
      <c r="B261" s="79" t="s">
        <v>551</v>
      </c>
      <c r="C261" s="79">
        <v>170703</v>
      </c>
      <c r="D261" s="79" t="s">
        <v>548</v>
      </c>
      <c r="E261" s="45" t="s">
        <v>552</v>
      </c>
      <c r="F261" s="59">
        <f>G261+J261</f>
        <v>0</v>
      </c>
      <c r="G261" s="59"/>
      <c r="H261" s="59"/>
      <c r="I261" s="59"/>
      <c r="J261" s="59"/>
      <c r="K261" s="59">
        <f>L261+O261</f>
        <v>296910361.57999998</v>
      </c>
      <c r="L261" s="59">
        <v>0</v>
      </c>
      <c r="M261" s="59">
        <v>0</v>
      </c>
      <c r="N261" s="59">
        <v>0</v>
      </c>
      <c r="O261" s="59">
        <v>296910361.57999998</v>
      </c>
      <c r="P261" s="59">
        <v>0</v>
      </c>
      <c r="Q261" s="60">
        <f>F261+K261</f>
        <v>296910361.57999998</v>
      </c>
    </row>
    <row r="262" spans="1:17" s="25" customFormat="1" ht="20.25" customHeight="1" x14ac:dyDescent="0.2">
      <c r="A262" s="50">
        <v>4017410</v>
      </c>
      <c r="B262" s="50">
        <v>7410</v>
      </c>
      <c r="C262" s="50" t="s">
        <v>553</v>
      </c>
      <c r="D262" s="50" t="s">
        <v>554</v>
      </c>
      <c r="E262" s="45" t="s">
        <v>555</v>
      </c>
      <c r="F262" s="59">
        <f>G262+J262</f>
        <v>1000000</v>
      </c>
      <c r="G262" s="59">
        <v>1000000</v>
      </c>
      <c r="H262" s="59"/>
      <c r="I262" s="59"/>
      <c r="J262" s="59"/>
      <c r="K262" s="59">
        <f>L262+O262</f>
        <v>2102640</v>
      </c>
      <c r="L262" s="59"/>
      <c r="M262" s="59"/>
      <c r="N262" s="59"/>
      <c r="O262" s="59">
        <v>2102640</v>
      </c>
      <c r="P262" s="59">
        <v>2102640</v>
      </c>
      <c r="Q262" s="60">
        <f>F262+K262</f>
        <v>3102640</v>
      </c>
    </row>
    <row r="263" spans="1:17" s="25" customFormat="1" ht="32.25" hidden="1" customHeight="1" x14ac:dyDescent="0.2">
      <c r="A263" s="47" t="s">
        <v>556</v>
      </c>
      <c r="B263" s="47" t="s">
        <v>557</v>
      </c>
      <c r="C263" s="47"/>
      <c r="D263" s="47"/>
      <c r="E263" s="48" t="s">
        <v>558</v>
      </c>
      <c r="F263" s="60">
        <f>F264+F265</f>
        <v>0</v>
      </c>
      <c r="G263" s="60">
        <f t="shared" ref="G263:Q263" si="60">G264+G265</f>
        <v>0</v>
      </c>
      <c r="H263" s="60">
        <f t="shared" si="60"/>
        <v>0</v>
      </c>
      <c r="I263" s="60">
        <f t="shared" si="60"/>
        <v>0</v>
      </c>
      <c r="J263" s="60">
        <f t="shared" si="60"/>
        <v>0</v>
      </c>
      <c r="K263" s="60">
        <f t="shared" si="60"/>
        <v>0</v>
      </c>
      <c r="L263" s="60">
        <f t="shared" si="60"/>
        <v>0</v>
      </c>
      <c r="M263" s="60">
        <f t="shared" si="60"/>
        <v>0</v>
      </c>
      <c r="N263" s="60">
        <f t="shared" si="60"/>
        <v>0</v>
      </c>
      <c r="O263" s="60">
        <f t="shared" si="60"/>
        <v>0</v>
      </c>
      <c r="P263" s="60">
        <f t="shared" si="60"/>
        <v>0</v>
      </c>
      <c r="Q263" s="60">
        <f t="shared" si="60"/>
        <v>0</v>
      </c>
    </row>
    <row r="264" spans="1:17" s="25" customFormat="1" ht="30" hidden="1" customHeight="1" x14ac:dyDescent="0.2">
      <c r="A264" s="55">
        <v>4017611</v>
      </c>
      <c r="B264" s="55">
        <v>7611</v>
      </c>
      <c r="C264" s="55">
        <v>200100</v>
      </c>
      <c r="D264" s="55" t="s">
        <v>559</v>
      </c>
      <c r="E264" s="46" t="s">
        <v>560</v>
      </c>
      <c r="F264" s="61">
        <f t="shared" si="52"/>
        <v>0</v>
      </c>
      <c r="G264" s="61"/>
      <c r="H264" s="61"/>
      <c r="I264" s="61"/>
      <c r="J264" s="61"/>
      <c r="K264" s="61">
        <f t="shared" si="53"/>
        <v>0</v>
      </c>
      <c r="L264" s="61"/>
      <c r="M264" s="61"/>
      <c r="N264" s="61"/>
      <c r="O264" s="61"/>
      <c r="P264" s="61"/>
      <c r="Q264" s="64">
        <f t="shared" si="57"/>
        <v>0</v>
      </c>
    </row>
    <row r="265" spans="1:17" s="25" customFormat="1" ht="30" hidden="1" customHeight="1" x14ac:dyDescent="0.2">
      <c r="A265" s="55">
        <v>4017612</v>
      </c>
      <c r="B265" s="55">
        <v>7612</v>
      </c>
      <c r="C265" s="55">
        <v>200200</v>
      </c>
      <c r="D265" s="55" t="s">
        <v>559</v>
      </c>
      <c r="E265" s="46" t="s">
        <v>561</v>
      </c>
      <c r="F265" s="61">
        <f t="shared" si="52"/>
        <v>0</v>
      </c>
      <c r="G265" s="61"/>
      <c r="H265" s="61"/>
      <c r="I265" s="61"/>
      <c r="J265" s="61"/>
      <c r="K265" s="61">
        <f t="shared" si="53"/>
        <v>0</v>
      </c>
      <c r="L265" s="61"/>
      <c r="M265" s="61"/>
      <c r="N265" s="61"/>
      <c r="O265" s="61"/>
      <c r="P265" s="61"/>
      <c r="Q265" s="64">
        <f t="shared" si="57"/>
        <v>0</v>
      </c>
    </row>
    <row r="266" spans="1:17" s="25" customFormat="1" ht="20.25" customHeight="1" x14ac:dyDescent="0.2">
      <c r="A266" s="7">
        <v>4017700</v>
      </c>
      <c r="B266" s="7">
        <v>7700</v>
      </c>
      <c r="C266" s="50">
        <v>200700</v>
      </c>
      <c r="D266" s="17" t="s">
        <v>562</v>
      </c>
      <c r="E266" s="45" t="s">
        <v>563</v>
      </c>
      <c r="F266" s="59">
        <f t="shared" si="52"/>
        <v>0</v>
      </c>
      <c r="G266" s="59"/>
      <c r="H266" s="59"/>
      <c r="I266" s="59"/>
      <c r="J266" s="59"/>
      <c r="K266" s="59">
        <f t="shared" si="53"/>
        <v>100000</v>
      </c>
      <c r="L266" s="59"/>
      <c r="M266" s="59"/>
      <c r="N266" s="59"/>
      <c r="O266" s="59">
        <v>100000</v>
      </c>
      <c r="P266" s="59">
        <v>100000</v>
      </c>
      <c r="Q266" s="60">
        <f t="shared" si="57"/>
        <v>100000</v>
      </c>
    </row>
    <row r="267" spans="1:17" s="25" customFormat="1" ht="15" x14ac:dyDescent="0.2">
      <c r="A267" s="6"/>
      <c r="B267" s="6"/>
      <c r="C267" s="50"/>
      <c r="D267" s="16"/>
      <c r="E267" s="46" t="s">
        <v>178</v>
      </c>
      <c r="F267" s="59">
        <f>G267+J267</f>
        <v>0</v>
      </c>
      <c r="G267" s="59"/>
      <c r="H267" s="59"/>
      <c r="I267" s="59"/>
      <c r="J267" s="59"/>
      <c r="K267" s="59">
        <f>L267+O267</f>
        <v>0</v>
      </c>
      <c r="L267" s="59"/>
      <c r="M267" s="59"/>
      <c r="N267" s="59"/>
      <c r="O267" s="59"/>
      <c r="P267" s="59"/>
      <c r="Q267" s="60">
        <f>F267+K267</f>
        <v>0</v>
      </c>
    </row>
    <row r="268" spans="1:17" s="25" customFormat="1" ht="30" x14ac:dyDescent="0.2">
      <c r="A268" s="5"/>
      <c r="B268" s="5"/>
      <c r="C268" s="50"/>
      <c r="D268" s="15"/>
      <c r="E268" s="46" t="s">
        <v>98</v>
      </c>
      <c r="F268" s="61">
        <f>G268+J268</f>
        <v>0</v>
      </c>
      <c r="G268" s="61"/>
      <c r="H268" s="61"/>
      <c r="I268" s="61"/>
      <c r="J268" s="61"/>
      <c r="K268" s="61">
        <f>L268+O268</f>
        <v>100000</v>
      </c>
      <c r="L268" s="61"/>
      <c r="M268" s="61"/>
      <c r="N268" s="61"/>
      <c r="O268" s="61">
        <v>100000</v>
      </c>
      <c r="P268" s="61">
        <v>100000</v>
      </c>
      <c r="Q268" s="64">
        <f>F268+K268</f>
        <v>100000</v>
      </c>
    </row>
    <row r="269" spans="1:17" s="25" customFormat="1" ht="58.5" customHeight="1" x14ac:dyDescent="0.2">
      <c r="A269" s="47" t="s">
        <v>564</v>
      </c>
      <c r="B269" s="47" t="s">
        <v>565</v>
      </c>
      <c r="C269" s="47"/>
      <c r="D269" s="47"/>
      <c r="E269" s="48" t="s">
        <v>566</v>
      </c>
      <c r="F269" s="60">
        <f>F270+F271</f>
        <v>363457</v>
      </c>
      <c r="G269" s="60">
        <f t="shared" ref="G269:Q269" si="61">G270+G271</f>
        <v>363457</v>
      </c>
      <c r="H269" s="60">
        <f t="shared" si="61"/>
        <v>0</v>
      </c>
      <c r="I269" s="60">
        <f t="shared" si="61"/>
        <v>0</v>
      </c>
      <c r="J269" s="60">
        <f t="shared" si="61"/>
        <v>0</v>
      </c>
      <c r="K269" s="60">
        <f t="shared" si="61"/>
        <v>0</v>
      </c>
      <c r="L269" s="60">
        <f t="shared" si="61"/>
        <v>0</v>
      </c>
      <c r="M269" s="60">
        <f t="shared" si="61"/>
        <v>0</v>
      </c>
      <c r="N269" s="60">
        <f t="shared" si="61"/>
        <v>0</v>
      </c>
      <c r="O269" s="60">
        <f t="shared" si="61"/>
        <v>0</v>
      </c>
      <c r="P269" s="60">
        <f t="shared" si="61"/>
        <v>0</v>
      </c>
      <c r="Q269" s="60">
        <f t="shared" si="61"/>
        <v>363457</v>
      </c>
    </row>
    <row r="270" spans="1:17" s="25" customFormat="1" ht="87.75" customHeight="1" x14ac:dyDescent="0.2">
      <c r="A270" s="83" t="s">
        <v>567</v>
      </c>
      <c r="B270" s="83" t="s">
        <v>568</v>
      </c>
      <c r="C270" s="83" t="s">
        <v>569</v>
      </c>
      <c r="D270" s="83" t="s">
        <v>570</v>
      </c>
      <c r="E270" s="46" t="s">
        <v>571</v>
      </c>
      <c r="F270" s="61">
        <f t="shared" ref="F270:F276" si="62">G270+J270</f>
        <v>79602</v>
      </c>
      <c r="G270" s="61">
        <v>79602</v>
      </c>
      <c r="H270" s="61"/>
      <c r="I270" s="61"/>
      <c r="J270" s="61"/>
      <c r="K270" s="61">
        <f t="shared" ref="K270:K276" si="63">L270+O270</f>
        <v>0</v>
      </c>
      <c r="L270" s="61"/>
      <c r="M270" s="61"/>
      <c r="N270" s="61"/>
      <c r="O270" s="61"/>
      <c r="P270" s="61"/>
      <c r="Q270" s="64">
        <f t="shared" ref="Q270:Q276" si="64">F270+K270</f>
        <v>79602</v>
      </c>
    </row>
    <row r="271" spans="1:17" s="25" customFormat="1" ht="65.25" customHeight="1" x14ac:dyDescent="0.2">
      <c r="A271" s="83" t="s">
        <v>572</v>
      </c>
      <c r="B271" s="83" t="s">
        <v>573</v>
      </c>
      <c r="C271" s="83" t="s">
        <v>574</v>
      </c>
      <c r="D271" s="83" t="s">
        <v>570</v>
      </c>
      <c r="E271" s="46" t="s">
        <v>575</v>
      </c>
      <c r="F271" s="61">
        <f t="shared" si="62"/>
        <v>283855</v>
      </c>
      <c r="G271" s="61">
        <v>283855</v>
      </c>
      <c r="H271" s="61"/>
      <c r="I271" s="61"/>
      <c r="J271" s="61"/>
      <c r="K271" s="61">
        <f t="shared" si="63"/>
        <v>0</v>
      </c>
      <c r="L271" s="61"/>
      <c r="M271" s="61"/>
      <c r="N271" s="61"/>
      <c r="O271" s="61"/>
      <c r="P271" s="61"/>
      <c r="Q271" s="64">
        <f t="shared" si="64"/>
        <v>283855</v>
      </c>
    </row>
    <row r="272" spans="1:17" s="25" customFormat="1" ht="30" hidden="1" x14ac:dyDescent="0.2">
      <c r="A272" s="82" t="s">
        <v>576</v>
      </c>
      <c r="B272" s="82" t="s">
        <v>577</v>
      </c>
      <c r="C272" s="82" t="s">
        <v>578</v>
      </c>
      <c r="D272" s="82" t="s">
        <v>58</v>
      </c>
      <c r="E272" s="45" t="s">
        <v>579</v>
      </c>
      <c r="F272" s="59">
        <f>G272+J272</f>
        <v>0</v>
      </c>
      <c r="G272" s="59"/>
      <c r="H272" s="59"/>
      <c r="I272" s="59"/>
      <c r="J272" s="59"/>
      <c r="K272" s="59">
        <f t="shared" si="63"/>
        <v>0</v>
      </c>
      <c r="L272" s="59"/>
      <c r="M272" s="59"/>
      <c r="N272" s="59"/>
      <c r="O272" s="59"/>
      <c r="P272" s="59"/>
      <c r="Q272" s="60">
        <f>F272+K272</f>
        <v>0</v>
      </c>
    </row>
    <row r="273" spans="1:17" s="25" customFormat="1" ht="85.5" customHeight="1" x14ac:dyDescent="0.2">
      <c r="A273" s="82" t="s">
        <v>580</v>
      </c>
      <c r="B273" s="82" t="s">
        <v>581</v>
      </c>
      <c r="C273" s="82">
        <v>250362</v>
      </c>
      <c r="D273" s="82" t="s">
        <v>58</v>
      </c>
      <c r="E273" s="45" t="s">
        <v>283</v>
      </c>
      <c r="F273" s="59">
        <f t="shared" si="62"/>
        <v>1005200</v>
      </c>
      <c r="G273" s="59">
        <v>1005200</v>
      </c>
      <c r="H273" s="59">
        <v>0</v>
      </c>
      <c r="I273" s="59">
        <v>0</v>
      </c>
      <c r="J273" s="59"/>
      <c r="K273" s="59">
        <f t="shared" si="63"/>
        <v>0</v>
      </c>
      <c r="L273" s="59"/>
      <c r="M273" s="59"/>
      <c r="N273" s="59"/>
      <c r="O273" s="59"/>
      <c r="P273" s="59"/>
      <c r="Q273" s="60">
        <f t="shared" si="64"/>
        <v>1005200</v>
      </c>
    </row>
    <row r="274" spans="1:17" s="25" customFormat="1" ht="275.25" customHeight="1" x14ac:dyDescent="0.2">
      <c r="A274" s="82" t="s">
        <v>582</v>
      </c>
      <c r="B274" s="82" t="s">
        <v>583</v>
      </c>
      <c r="C274" s="82" t="s">
        <v>584</v>
      </c>
      <c r="D274" s="82" t="s">
        <v>58</v>
      </c>
      <c r="E274" s="45" t="s">
        <v>585</v>
      </c>
      <c r="F274" s="59">
        <f>G274+J274</f>
        <v>38468000</v>
      </c>
      <c r="G274" s="59">
        <v>38468000</v>
      </c>
      <c r="H274" s="59">
        <v>0</v>
      </c>
      <c r="I274" s="59">
        <v>0</v>
      </c>
      <c r="J274" s="59"/>
      <c r="K274" s="59">
        <f>L274+O274</f>
        <v>144760000</v>
      </c>
      <c r="L274" s="59">
        <v>144760000</v>
      </c>
      <c r="M274" s="59"/>
      <c r="N274" s="59"/>
      <c r="O274" s="59"/>
      <c r="P274" s="59"/>
      <c r="Q274" s="60">
        <f>F274+K274</f>
        <v>183228000</v>
      </c>
    </row>
    <row r="275" spans="1:17" s="25" customFormat="1" ht="75" hidden="1" x14ac:dyDescent="0.2">
      <c r="A275" s="82" t="s">
        <v>586</v>
      </c>
      <c r="B275" s="82" t="s">
        <v>587</v>
      </c>
      <c r="C275" s="82" t="s">
        <v>588</v>
      </c>
      <c r="D275" s="82" t="s">
        <v>58</v>
      </c>
      <c r="E275" s="45" t="s">
        <v>445</v>
      </c>
      <c r="F275" s="59">
        <f t="shared" si="62"/>
        <v>0</v>
      </c>
      <c r="G275" s="59"/>
      <c r="H275" s="59"/>
      <c r="I275" s="59"/>
      <c r="J275" s="59"/>
      <c r="K275" s="59">
        <f t="shared" si="63"/>
        <v>0</v>
      </c>
      <c r="L275" s="59"/>
      <c r="M275" s="59"/>
      <c r="N275" s="59"/>
      <c r="O275" s="59"/>
      <c r="P275" s="59"/>
      <c r="Q275" s="60">
        <f t="shared" si="64"/>
        <v>0</v>
      </c>
    </row>
    <row r="276" spans="1:17" s="25" customFormat="1" ht="15" x14ac:dyDescent="0.2">
      <c r="A276" s="82" t="s">
        <v>589</v>
      </c>
      <c r="B276" s="82" t="s">
        <v>57</v>
      </c>
      <c r="C276" s="82">
        <v>250380</v>
      </c>
      <c r="D276" s="82" t="s">
        <v>58</v>
      </c>
      <c r="E276" s="45" t="s">
        <v>59</v>
      </c>
      <c r="F276" s="59">
        <f t="shared" si="62"/>
        <v>0</v>
      </c>
      <c r="G276" s="59">
        <f>G278+G279+G280</f>
        <v>0</v>
      </c>
      <c r="H276" s="59">
        <f>H278+H279+H280</f>
        <v>0</v>
      </c>
      <c r="I276" s="59">
        <f>I278+I279+I280</f>
        <v>0</v>
      </c>
      <c r="J276" s="59">
        <f>J278+J279+J280</f>
        <v>0</v>
      </c>
      <c r="K276" s="59">
        <f t="shared" si="63"/>
        <v>400000</v>
      </c>
      <c r="L276" s="59">
        <f>L278+L279+L280</f>
        <v>0</v>
      </c>
      <c r="M276" s="59">
        <f>M278+M279+M280</f>
        <v>0</v>
      </c>
      <c r="N276" s="59">
        <f>N278+N279+N280</f>
        <v>0</v>
      </c>
      <c r="O276" s="59">
        <f>O278+O279+O280</f>
        <v>400000</v>
      </c>
      <c r="P276" s="59">
        <f>P278+P279+P280</f>
        <v>400000</v>
      </c>
      <c r="Q276" s="60">
        <f t="shared" si="64"/>
        <v>400000</v>
      </c>
    </row>
    <row r="277" spans="1:17" s="25" customFormat="1" ht="15" x14ac:dyDescent="0.2">
      <c r="A277" s="82"/>
      <c r="B277" s="82"/>
      <c r="C277" s="82"/>
      <c r="D277" s="82"/>
      <c r="E277" s="45" t="s">
        <v>178</v>
      </c>
      <c r="F277" s="59"/>
      <c r="G277" s="59"/>
      <c r="H277" s="59"/>
      <c r="I277" s="59"/>
      <c r="J277" s="59"/>
      <c r="K277" s="59"/>
      <c r="L277" s="59"/>
      <c r="M277" s="59"/>
      <c r="N277" s="59"/>
      <c r="O277" s="59"/>
      <c r="P277" s="59"/>
      <c r="Q277" s="60"/>
    </row>
    <row r="278" spans="1:17" s="25" customFormat="1" ht="45" hidden="1" customHeight="1" x14ac:dyDescent="0.2">
      <c r="A278" s="82"/>
      <c r="B278" s="82"/>
      <c r="C278" s="82"/>
      <c r="D278" s="82"/>
      <c r="E278" s="45" t="s">
        <v>590</v>
      </c>
      <c r="F278" s="59">
        <f>G278+J278</f>
        <v>0</v>
      </c>
      <c r="G278" s="59"/>
      <c r="H278" s="59"/>
      <c r="I278" s="59"/>
      <c r="J278" s="59"/>
      <c r="K278" s="59">
        <f>L278+O278</f>
        <v>0</v>
      </c>
      <c r="L278" s="59"/>
      <c r="M278" s="59"/>
      <c r="N278" s="59"/>
      <c r="O278" s="59"/>
      <c r="P278" s="59"/>
      <c r="Q278" s="60">
        <f>F278+K278</f>
        <v>0</v>
      </c>
    </row>
    <row r="279" spans="1:17" s="25" customFormat="1" ht="63" hidden="1" customHeight="1" x14ac:dyDescent="0.2">
      <c r="A279" s="82"/>
      <c r="B279" s="82"/>
      <c r="C279" s="82"/>
      <c r="D279" s="82"/>
      <c r="E279" s="45" t="s">
        <v>591</v>
      </c>
      <c r="F279" s="59">
        <f>G279+J279</f>
        <v>0</v>
      </c>
      <c r="G279" s="59"/>
      <c r="H279" s="59"/>
      <c r="I279" s="59"/>
      <c r="J279" s="59"/>
      <c r="K279" s="59">
        <f>L279+O279</f>
        <v>0</v>
      </c>
      <c r="L279" s="59"/>
      <c r="M279" s="59"/>
      <c r="N279" s="59"/>
      <c r="O279" s="59"/>
      <c r="P279" s="59"/>
      <c r="Q279" s="60">
        <f>F279+K279</f>
        <v>0</v>
      </c>
    </row>
    <row r="280" spans="1:17" s="25" customFormat="1" ht="48" customHeight="1" x14ac:dyDescent="0.2">
      <c r="A280" s="82"/>
      <c r="B280" s="82"/>
      <c r="C280" s="82"/>
      <c r="D280" s="82"/>
      <c r="E280" s="45" t="s">
        <v>592</v>
      </c>
      <c r="F280" s="59">
        <f>G280+J280</f>
        <v>0</v>
      </c>
      <c r="G280" s="59"/>
      <c r="H280" s="59"/>
      <c r="I280" s="59"/>
      <c r="J280" s="59"/>
      <c r="K280" s="59">
        <f>L280+O280</f>
        <v>400000</v>
      </c>
      <c r="L280" s="59"/>
      <c r="M280" s="59"/>
      <c r="N280" s="59"/>
      <c r="O280" s="59">
        <v>400000</v>
      </c>
      <c r="P280" s="59">
        <v>400000</v>
      </c>
      <c r="Q280" s="60">
        <f>F280+K280</f>
        <v>400000</v>
      </c>
    </row>
    <row r="281" spans="1:17" s="25" customFormat="1" ht="30" x14ac:dyDescent="0.2">
      <c r="A281" s="82" t="s">
        <v>593</v>
      </c>
      <c r="B281" s="82" t="s">
        <v>594</v>
      </c>
      <c r="C281" s="82">
        <v>240601</v>
      </c>
      <c r="D281" s="82" t="s">
        <v>559</v>
      </c>
      <c r="E281" s="45" t="s">
        <v>558</v>
      </c>
      <c r="F281" s="59">
        <f>G281+J281</f>
        <v>0</v>
      </c>
      <c r="G281" s="59"/>
      <c r="H281" s="59"/>
      <c r="I281" s="59"/>
      <c r="J281" s="59"/>
      <c r="K281" s="59">
        <f>L281+O281</f>
        <v>233701590</v>
      </c>
      <c r="L281" s="59"/>
      <c r="M281" s="59"/>
      <c r="N281" s="59"/>
      <c r="O281" s="59">
        <v>233701590</v>
      </c>
      <c r="P281" s="59"/>
      <c r="Q281" s="60">
        <f>F281+K281</f>
        <v>233701590</v>
      </c>
    </row>
    <row r="282" spans="1:17" s="25" customFormat="1" ht="20.25" customHeight="1" x14ac:dyDescent="0.2">
      <c r="A282" s="82" t="s">
        <v>595</v>
      </c>
      <c r="B282" s="82" t="s">
        <v>596</v>
      </c>
      <c r="C282" s="82">
        <v>240602</v>
      </c>
      <c r="D282" s="82" t="s">
        <v>597</v>
      </c>
      <c r="E282" s="45" t="s">
        <v>598</v>
      </c>
      <c r="F282" s="59">
        <f>G282+J282</f>
        <v>0</v>
      </c>
      <c r="G282" s="59"/>
      <c r="H282" s="59"/>
      <c r="I282" s="59"/>
      <c r="J282" s="59"/>
      <c r="K282" s="59">
        <f>L282+O282</f>
        <v>48300000</v>
      </c>
      <c r="L282" s="59"/>
      <c r="M282" s="59"/>
      <c r="N282" s="59"/>
      <c r="O282" s="59">
        <v>48300000</v>
      </c>
      <c r="P282" s="59"/>
      <c r="Q282" s="60">
        <f>F282+K282</f>
        <v>48300000</v>
      </c>
    </row>
    <row r="283" spans="1:17" s="32" customFormat="1" ht="43.5" customHeight="1" x14ac:dyDescent="0.2">
      <c r="A283" s="42" t="s">
        <v>599</v>
      </c>
      <c r="B283" s="51"/>
      <c r="C283" s="51" t="s">
        <v>600</v>
      </c>
      <c r="D283" s="51"/>
      <c r="E283" s="52" t="s">
        <v>601</v>
      </c>
      <c r="F283" s="62">
        <f>F284</f>
        <v>1700000</v>
      </c>
      <c r="G283" s="62">
        <f t="shared" ref="G283:Q283" si="65">G284</f>
        <v>1700000</v>
      </c>
      <c r="H283" s="62">
        <f t="shared" si="65"/>
        <v>0</v>
      </c>
      <c r="I283" s="62">
        <f t="shared" si="65"/>
        <v>0</v>
      </c>
      <c r="J283" s="62">
        <f t="shared" si="65"/>
        <v>0</v>
      </c>
      <c r="K283" s="62">
        <f t="shared" si="65"/>
        <v>100000</v>
      </c>
      <c r="L283" s="62">
        <f t="shared" si="65"/>
        <v>0</v>
      </c>
      <c r="M283" s="62">
        <f t="shared" si="65"/>
        <v>0</v>
      </c>
      <c r="N283" s="62">
        <f t="shared" si="65"/>
        <v>0</v>
      </c>
      <c r="O283" s="62">
        <f t="shared" si="65"/>
        <v>100000</v>
      </c>
      <c r="P283" s="62">
        <f t="shared" si="65"/>
        <v>100000</v>
      </c>
      <c r="Q283" s="62">
        <f t="shared" si="65"/>
        <v>1800000</v>
      </c>
    </row>
    <row r="284" spans="1:17" s="32" customFormat="1" ht="45" x14ac:dyDescent="0.2">
      <c r="A284" s="53" t="s">
        <v>602</v>
      </c>
      <c r="B284" s="51"/>
      <c r="C284" s="53" t="s">
        <v>600</v>
      </c>
      <c r="D284" s="53"/>
      <c r="E284" s="54" t="s">
        <v>601</v>
      </c>
      <c r="F284" s="63">
        <f>G284+J284</f>
        <v>1700000</v>
      </c>
      <c r="G284" s="63">
        <f>G285+G286</f>
        <v>1700000</v>
      </c>
      <c r="H284" s="63">
        <f>H285+H286</f>
        <v>0</v>
      </c>
      <c r="I284" s="63">
        <f>I285+I286</f>
        <v>0</v>
      </c>
      <c r="J284" s="63">
        <f>J285+J286</f>
        <v>0</v>
      </c>
      <c r="K284" s="63">
        <f>L284+O284</f>
        <v>100000</v>
      </c>
      <c r="L284" s="63">
        <f>L285+L286</f>
        <v>0</v>
      </c>
      <c r="M284" s="63">
        <f>M285+M286</f>
        <v>0</v>
      </c>
      <c r="N284" s="63">
        <f>N285+N286</f>
        <v>0</v>
      </c>
      <c r="O284" s="63">
        <f>O285+O286</f>
        <v>100000</v>
      </c>
      <c r="P284" s="63">
        <f>P285+P286</f>
        <v>100000</v>
      </c>
      <c r="Q284" s="63">
        <f>F284+K284</f>
        <v>1800000</v>
      </c>
    </row>
    <row r="285" spans="1:17" s="25" customFormat="1" ht="46.5" customHeight="1" x14ac:dyDescent="0.2">
      <c r="A285" s="82" t="s">
        <v>603</v>
      </c>
      <c r="B285" s="82" t="s">
        <v>469</v>
      </c>
      <c r="C285" s="82">
        <v>110103</v>
      </c>
      <c r="D285" s="82" t="s">
        <v>470</v>
      </c>
      <c r="E285" s="45" t="s">
        <v>471</v>
      </c>
      <c r="F285" s="59">
        <f>G285+J285</f>
        <v>600000</v>
      </c>
      <c r="G285" s="59">
        <v>600000</v>
      </c>
      <c r="H285" s="59"/>
      <c r="I285" s="59"/>
      <c r="J285" s="59"/>
      <c r="K285" s="59">
        <f>L285+O285</f>
        <v>0</v>
      </c>
      <c r="L285" s="59"/>
      <c r="M285" s="59"/>
      <c r="N285" s="59"/>
      <c r="O285" s="59"/>
      <c r="P285" s="59"/>
      <c r="Q285" s="60">
        <f>F285+K285</f>
        <v>600000</v>
      </c>
    </row>
    <row r="286" spans="1:17" s="25" customFormat="1" ht="33" customHeight="1" x14ac:dyDescent="0.2">
      <c r="A286" s="82" t="s">
        <v>604</v>
      </c>
      <c r="B286" s="82" t="s">
        <v>482</v>
      </c>
      <c r="C286" s="82">
        <v>110502</v>
      </c>
      <c r="D286" s="82" t="s">
        <v>483</v>
      </c>
      <c r="E286" s="45" t="s">
        <v>484</v>
      </c>
      <c r="F286" s="59">
        <f>G286+J286</f>
        <v>1100000</v>
      </c>
      <c r="G286" s="59">
        <v>1100000</v>
      </c>
      <c r="H286" s="59"/>
      <c r="I286" s="59"/>
      <c r="J286" s="59"/>
      <c r="K286" s="59">
        <f>L286+O286</f>
        <v>100000</v>
      </c>
      <c r="L286" s="59"/>
      <c r="M286" s="59"/>
      <c r="N286" s="59"/>
      <c r="O286" s="59">
        <v>100000</v>
      </c>
      <c r="P286" s="59">
        <v>100000</v>
      </c>
      <c r="Q286" s="60">
        <f>F286+K286</f>
        <v>1200000</v>
      </c>
    </row>
    <row r="287" spans="1:17" s="32" customFormat="1" ht="48" customHeight="1" x14ac:dyDescent="0.2">
      <c r="A287" s="42" t="s">
        <v>605</v>
      </c>
      <c r="B287" s="51"/>
      <c r="C287" s="51" t="s">
        <v>606</v>
      </c>
      <c r="D287" s="51"/>
      <c r="E287" s="52" t="s">
        <v>607</v>
      </c>
      <c r="F287" s="62">
        <f>F288</f>
        <v>6546360</v>
      </c>
      <c r="G287" s="62">
        <f t="shared" ref="G287:P287" si="66">G288</f>
        <v>6546360</v>
      </c>
      <c r="H287" s="62">
        <f t="shared" si="66"/>
        <v>0</v>
      </c>
      <c r="I287" s="62">
        <f t="shared" si="66"/>
        <v>0</v>
      </c>
      <c r="J287" s="62">
        <f t="shared" si="66"/>
        <v>0</v>
      </c>
      <c r="K287" s="62">
        <f t="shared" si="66"/>
        <v>1324646697</v>
      </c>
      <c r="L287" s="62">
        <f t="shared" si="66"/>
        <v>0</v>
      </c>
      <c r="M287" s="62">
        <f t="shared" si="66"/>
        <v>0</v>
      </c>
      <c r="N287" s="62">
        <f t="shared" si="66"/>
        <v>0</v>
      </c>
      <c r="O287" s="62">
        <f t="shared" si="66"/>
        <v>1324646697</v>
      </c>
      <c r="P287" s="62">
        <f t="shared" si="66"/>
        <v>1324646697</v>
      </c>
      <c r="Q287" s="62">
        <f>Q288</f>
        <v>1331193057</v>
      </c>
    </row>
    <row r="288" spans="1:17" s="32" customFormat="1" ht="45" customHeight="1" x14ac:dyDescent="0.2">
      <c r="A288" s="53" t="s">
        <v>608</v>
      </c>
      <c r="B288" s="51"/>
      <c r="C288" s="53" t="s">
        <v>606</v>
      </c>
      <c r="D288" s="53"/>
      <c r="E288" s="54" t="s">
        <v>607</v>
      </c>
      <c r="F288" s="63">
        <f t="shared" ref="F288:F302" si="67">G288+J288</f>
        <v>6546360</v>
      </c>
      <c r="G288" s="63">
        <f>G293+G296+G299+G302+G305+G307+G308+G289</f>
        <v>6546360</v>
      </c>
      <c r="H288" s="63">
        <f>H293+H296+H299+H302+H305+H307+H308+H289</f>
        <v>0</v>
      </c>
      <c r="I288" s="63">
        <f>I293+I296+I299+I302+I305+I307+I308+I289</f>
        <v>0</v>
      </c>
      <c r="J288" s="63">
        <f>J293+J296+J299+J302+J305+J307+J308+J289</f>
        <v>0</v>
      </c>
      <c r="K288" s="63">
        <f t="shared" ref="K288:K302" si="68">L288+O288</f>
        <v>1324646697</v>
      </c>
      <c r="L288" s="63">
        <f>L293+L296+L299+L302+L305+L307+L308+L289</f>
        <v>0</v>
      </c>
      <c r="M288" s="63">
        <f>M293+M296+M299+M302+M305+M307+M308+M289</f>
        <v>0</v>
      </c>
      <c r="N288" s="63">
        <f>N293+N296+N299+N302+N305+N307+N308+N289</f>
        <v>0</v>
      </c>
      <c r="O288" s="63">
        <f>O293+O296+O299+O302+O305+O307+O308+O289</f>
        <v>1324646697</v>
      </c>
      <c r="P288" s="63">
        <f>P293+P296+P299+P302+P305+P307+P308+P289</f>
        <v>1324646697</v>
      </c>
      <c r="Q288" s="69">
        <f t="shared" ref="Q288:Q302" si="69">F288+K288</f>
        <v>1331193057</v>
      </c>
    </row>
    <row r="289" spans="1:17" s="78" customFormat="1" ht="30" x14ac:dyDescent="0.2">
      <c r="A289" s="77" t="s">
        <v>609</v>
      </c>
      <c r="B289" s="77" t="s">
        <v>504</v>
      </c>
      <c r="C289" s="76"/>
      <c r="D289" s="77"/>
      <c r="E289" s="48" t="s">
        <v>610</v>
      </c>
      <c r="F289" s="71">
        <f>G289+J289</f>
        <v>0</v>
      </c>
      <c r="G289" s="71">
        <f t="shared" ref="G289:P289" si="70">G290</f>
        <v>0</v>
      </c>
      <c r="H289" s="71">
        <f t="shared" si="70"/>
        <v>0</v>
      </c>
      <c r="I289" s="71">
        <f t="shared" si="70"/>
        <v>0</v>
      </c>
      <c r="J289" s="71">
        <f t="shared" si="70"/>
        <v>0</v>
      </c>
      <c r="K289" s="71">
        <f>L289+O289</f>
        <v>3489962</v>
      </c>
      <c r="L289" s="71">
        <f t="shared" si="70"/>
        <v>0</v>
      </c>
      <c r="M289" s="71">
        <f t="shared" si="70"/>
        <v>0</v>
      </c>
      <c r="N289" s="71">
        <f t="shared" si="70"/>
        <v>0</v>
      </c>
      <c r="O289" s="71">
        <f t="shared" si="70"/>
        <v>3489962</v>
      </c>
      <c r="P289" s="71">
        <f t="shared" si="70"/>
        <v>3489962</v>
      </c>
      <c r="Q289" s="71">
        <f>F289+K289</f>
        <v>3489962</v>
      </c>
    </row>
    <row r="290" spans="1:17" s="74" customFormat="1" ht="30" x14ac:dyDescent="0.2">
      <c r="A290" s="98" t="s">
        <v>611</v>
      </c>
      <c r="B290" s="98" t="s">
        <v>507</v>
      </c>
      <c r="C290" s="75"/>
      <c r="D290" s="98"/>
      <c r="E290" s="45" t="s">
        <v>509</v>
      </c>
      <c r="F290" s="70">
        <f>G290+J290</f>
        <v>0</v>
      </c>
      <c r="G290" s="73"/>
      <c r="H290" s="73"/>
      <c r="I290" s="73"/>
      <c r="J290" s="73"/>
      <c r="K290" s="70">
        <f>L290+O290</f>
        <v>3489962</v>
      </c>
      <c r="L290" s="73"/>
      <c r="M290" s="73"/>
      <c r="N290" s="73"/>
      <c r="O290" s="70">
        <v>3489962</v>
      </c>
      <c r="P290" s="70">
        <v>3489962</v>
      </c>
      <c r="Q290" s="71">
        <f>F290+K290</f>
        <v>3489962</v>
      </c>
    </row>
    <row r="291" spans="1:17" s="74" customFormat="1" ht="15" x14ac:dyDescent="0.2">
      <c r="A291" s="99"/>
      <c r="B291" s="99"/>
      <c r="C291" s="85"/>
      <c r="D291" s="99"/>
      <c r="E291" s="46" t="s">
        <v>178</v>
      </c>
      <c r="F291" s="70"/>
      <c r="G291" s="73"/>
      <c r="H291" s="73"/>
      <c r="I291" s="73"/>
      <c r="J291" s="73"/>
      <c r="K291" s="70"/>
      <c r="L291" s="73"/>
      <c r="M291" s="73"/>
      <c r="N291" s="73"/>
      <c r="O291" s="70"/>
      <c r="P291" s="70"/>
      <c r="Q291" s="71"/>
    </row>
    <row r="292" spans="1:17" s="74" customFormat="1" ht="30" x14ac:dyDescent="0.2">
      <c r="A292" s="100"/>
      <c r="B292" s="100"/>
      <c r="C292" s="85"/>
      <c r="D292" s="100"/>
      <c r="E292" s="46" t="s">
        <v>98</v>
      </c>
      <c r="F292" s="70"/>
      <c r="G292" s="73"/>
      <c r="H292" s="73"/>
      <c r="I292" s="73"/>
      <c r="J292" s="73"/>
      <c r="K292" s="70">
        <f>L292+O292</f>
        <v>2874968</v>
      </c>
      <c r="L292" s="73"/>
      <c r="M292" s="73"/>
      <c r="N292" s="73"/>
      <c r="O292" s="70">
        <v>2874968</v>
      </c>
      <c r="P292" s="70">
        <v>2874968</v>
      </c>
      <c r="Q292" s="71">
        <f>F292+K292</f>
        <v>2874968</v>
      </c>
    </row>
    <row r="293" spans="1:17" s="25" customFormat="1" ht="30" x14ac:dyDescent="0.2">
      <c r="A293" s="17" t="s">
        <v>612</v>
      </c>
      <c r="B293" s="17" t="s">
        <v>381</v>
      </c>
      <c r="C293" s="18" t="s">
        <v>39</v>
      </c>
      <c r="D293" s="17" t="s">
        <v>40</v>
      </c>
      <c r="E293" s="45" t="s">
        <v>536</v>
      </c>
      <c r="F293" s="59">
        <f t="shared" si="67"/>
        <v>0</v>
      </c>
      <c r="G293" s="59"/>
      <c r="H293" s="59"/>
      <c r="I293" s="59"/>
      <c r="J293" s="59"/>
      <c r="K293" s="59">
        <f t="shared" si="68"/>
        <v>1072487708</v>
      </c>
      <c r="L293" s="59"/>
      <c r="M293" s="59"/>
      <c r="N293" s="59"/>
      <c r="O293" s="59">
        <v>1072487708</v>
      </c>
      <c r="P293" s="59">
        <v>1072487708</v>
      </c>
      <c r="Q293" s="60">
        <f t="shared" si="69"/>
        <v>1072487708</v>
      </c>
    </row>
    <row r="294" spans="1:17" s="25" customFormat="1" ht="15" x14ac:dyDescent="0.2">
      <c r="A294" s="16"/>
      <c r="B294" s="16"/>
      <c r="C294" s="18"/>
      <c r="D294" s="16"/>
      <c r="E294" s="46" t="s">
        <v>178</v>
      </c>
      <c r="F294" s="59">
        <f t="shared" si="67"/>
        <v>0</v>
      </c>
      <c r="G294" s="59"/>
      <c r="H294" s="59"/>
      <c r="I294" s="59"/>
      <c r="J294" s="59"/>
      <c r="K294" s="59">
        <f t="shared" si="68"/>
        <v>0</v>
      </c>
      <c r="L294" s="59"/>
      <c r="M294" s="59"/>
      <c r="N294" s="59"/>
      <c r="O294" s="59"/>
      <c r="P294" s="59"/>
      <c r="Q294" s="60">
        <f t="shared" si="69"/>
        <v>0</v>
      </c>
    </row>
    <row r="295" spans="1:17" s="25" customFormat="1" ht="30" x14ac:dyDescent="0.2">
      <c r="A295" s="15"/>
      <c r="B295" s="15"/>
      <c r="C295" s="18"/>
      <c r="D295" s="15"/>
      <c r="E295" s="46" t="s">
        <v>98</v>
      </c>
      <c r="F295" s="61">
        <f t="shared" si="67"/>
        <v>0</v>
      </c>
      <c r="G295" s="61"/>
      <c r="H295" s="61"/>
      <c r="I295" s="61"/>
      <c r="J295" s="61"/>
      <c r="K295" s="61">
        <f t="shared" si="68"/>
        <v>292326789</v>
      </c>
      <c r="L295" s="61"/>
      <c r="M295" s="61"/>
      <c r="N295" s="61"/>
      <c r="O295" s="61">
        <v>292326789</v>
      </c>
      <c r="P295" s="61">
        <v>292326789</v>
      </c>
      <c r="Q295" s="64">
        <f t="shared" si="69"/>
        <v>292326789</v>
      </c>
    </row>
    <row r="296" spans="1:17" s="25" customFormat="1" ht="64.5" customHeight="1" x14ac:dyDescent="0.2">
      <c r="A296" s="17" t="s">
        <v>613</v>
      </c>
      <c r="B296" s="17" t="s">
        <v>614</v>
      </c>
      <c r="C296" s="82" t="s">
        <v>615</v>
      </c>
      <c r="D296" s="17" t="s">
        <v>616</v>
      </c>
      <c r="E296" s="49" t="s">
        <v>617</v>
      </c>
      <c r="F296" s="59">
        <f t="shared" si="67"/>
        <v>0</v>
      </c>
      <c r="G296" s="59"/>
      <c r="H296" s="59"/>
      <c r="I296" s="59"/>
      <c r="J296" s="59"/>
      <c r="K296" s="59">
        <f t="shared" si="68"/>
        <v>162735508</v>
      </c>
      <c r="L296" s="59"/>
      <c r="M296" s="59"/>
      <c r="N296" s="59"/>
      <c r="O296" s="59">
        <v>162735508</v>
      </c>
      <c r="P296" s="59">
        <v>162735508</v>
      </c>
      <c r="Q296" s="60">
        <f t="shared" si="69"/>
        <v>162735508</v>
      </c>
    </row>
    <row r="297" spans="1:17" s="25" customFormat="1" ht="15" x14ac:dyDescent="0.2">
      <c r="A297" s="16"/>
      <c r="B297" s="16"/>
      <c r="C297" s="80"/>
      <c r="D297" s="16"/>
      <c r="E297" s="58" t="s">
        <v>178</v>
      </c>
      <c r="F297" s="67">
        <f t="shared" si="67"/>
        <v>0</v>
      </c>
      <c r="G297" s="67"/>
      <c r="H297" s="67"/>
      <c r="I297" s="67"/>
      <c r="J297" s="67"/>
      <c r="K297" s="67">
        <f t="shared" si="68"/>
        <v>0</v>
      </c>
      <c r="L297" s="67"/>
      <c r="M297" s="67"/>
      <c r="N297" s="67"/>
      <c r="O297" s="67"/>
      <c r="P297" s="67"/>
      <c r="Q297" s="68">
        <f t="shared" si="69"/>
        <v>0</v>
      </c>
    </row>
    <row r="298" spans="1:17" s="25" customFormat="1" ht="30" x14ac:dyDescent="0.2">
      <c r="A298" s="15"/>
      <c r="B298" s="15"/>
      <c r="C298" s="81"/>
      <c r="D298" s="15"/>
      <c r="E298" s="46" t="s">
        <v>98</v>
      </c>
      <c r="F298" s="61">
        <f t="shared" si="67"/>
        <v>0</v>
      </c>
      <c r="G298" s="61"/>
      <c r="H298" s="61"/>
      <c r="I298" s="61"/>
      <c r="J298" s="61"/>
      <c r="K298" s="61">
        <f t="shared" si="68"/>
        <v>1429122</v>
      </c>
      <c r="L298" s="61"/>
      <c r="M298" s="61"/>
      <c r="N298" s="61"/>
      <c r="O298" s="61">
        <v>1429122</v>
      </c>
      <c r="P298" s="61">
        <v>1429122</v>
      </c>
      <c r="Q298" s="64">
        <f t="shared" si="69"/>
        <v>1429122</v>
      </c>
    </row>
    <row r="299" spans="1:17" s="25" customFormat="1" ht="60" x14ac:dyDescent="0.2">
      <c r="A299" s="17" t="s">
        <v>618</v>
      </c>
      <c r="B299" s="17" t="s">
        <v>619</v>
      </c>
      <c r="C299" s="82">
        <v>150114</v>
      </c>
      <c r="D299" s="17" t="s">
        <v>200</v>
      </c>
      <c r="E299" s="49" t="s">
        <v>620</v>
      </c>
      <c r="F299" s="59">
        <f t="shared" si="67"/>
        <v>0</v>
      </c>
      <c r="G299" s="59"/>
      <c r="H299" s="59"/>
      <c r="I299" s="59"/>
      <c r="J299" s="59"/>
      <c r="K299" s="59">
        <f>L299+O299</f>
        <v>29326850</v>
      </c>
      <c r="L299" s="59"/>
      <c r="M299" s="59"/>
      <c r="N299" s="59"/>
      <c r="O299" s="59">
        <v>29326850</v>
      </c>
      <c r="P299" s="59">
        <v>29326850</v>
      </c>
      <c r="Q299" s="60">
        <f t="shared" si="69"/>
        <v>29326850</v>
      </c>
    </row>
    <row r="300" spans="1:17" s="25" customFormat="1" ht="15" x14ac:dyDescent="0.2">
      <c r="A300" s="16"/>
      <c r="B300" s="16"/>
      <c r="C300" s="82"/>
      <c r="D300" s="16"/>
      <c r="E300" s="58" t="s">
        <v>178</v>
      </c>
      <c r="F300" s="59"/>
      <c r="G300" s="59"/>
      <c r="H300" s="59"/>
      <c r="I300" s="59"/>
      <c r="J300" s="59"/>
      <c r="K300" s="59"/>
      <c r="L300" s="59"/>
      <c r="M300" s="59"/>
      <c r="N300" s="59"/>
      <c r="O300" s="59"/>
      <c r="P300" s="59"/>
      <c r="Q300" s="60"/>
    </row>
    <row r="301" spans="1:17" s="25" customFormat="1" ht="30" x14ac:dyDescent="0.2">
      <c r="A301" s="15"/>
      <c r="B301" s="15"/>
      <c r="C301" s="82"/>
      <c r="D301" s="15"/>
      <c r="E301" s="46" t="s">
        <v>98</v>
      </c>
      <c r="F301" s="59"/>
      <c r="G301" s="59"/>
      <c r="H301" s="59"/>
      <c r="I301" s="59"/>
      <c r="J301" s="59"/>
      <c r="K301" s="59">
        <f>L301+O301</f>
        <v>4107520</v>
      </c>
      <c r="L301" s="59"/>
      <c r="M301" s="59"/>
      <c r="N301" s="59"/>
      <c r="O301" s="59">
        <v>4107520</v>
      </c>
      <c r="P301" s="59">
        <v>4107520</v>
      </c>
      <c r="Q301" s="60">
        <f>F301+K301</f>
        <v>4107520</v>
      </c>
    </row>
    <row r="302" spans="1:17" s="25" customFormat="1" ht="45" x14ac:dyDescent="0.2">
      <c r="A302" s="17" t="s">
        <v>621</v>
      </c>
      <c r="B302" s="17" t="s">
        <v>622</v>
      </c>
      <c r="C302" s="82" t="s">
        <v>623</v>
      </c>
      <c r="D302" s="17" t="s">
        <v>205</v>
      </c>
      <c r="E302" s="49" t="s">
        <v>624</v>
      </c>
      <c r="F302" s="59">
        <f t="shared" si="67"/>
        <v>0</v>
      </c>
      <c r="G302" s="59"/>
      <c r="H302" s="59"/>
      <c r="I302" s="59"/>
      <c r="J302" s="59"/>
      <c r="K302" s="59">
        <f t="shared" si="68"/>
        <v>20204445</v>
      </c>
      <c r="L302" s="59"/>
      <c r="M302" s="59"/>
      <c r="N302" s="59"/>
      <c r="O302" s="59">
        <v>20204445</v>
      </c>
      <c r="P302" s="59">
        <v>20204445</v>
      </c>
      <c r="Q302" s="60">
        <f t="shared" si="69"/>
        <v>20204445</v>
      </c>
    </row>
    <row r="303" spans="1:17" s="25" customFormat="1" ht="15" x14ac:dyDescent="0.2">
      <c r="A303" s="16"/>
      <c r="B303" s="16"/>
      <c r="C303" s="82"/>
      <c r="D303" s="16"/>
      <c r="E303" s="58" t="s">
        <v>178</v>
      </c>
      <c r="F303" s="59"/>
      <c r="G303" s="59"/>
      <c r="H303" s="59"/>
      <c r="I303" s="59"/>
      <c r="J303" s="59"/>
      <c r="K303" s="59"/>
      <c r="L303" s="59"/>
      <c r="M303" s="59"/>
      <c r="N303" s="59"/>
      <c r="O303" s="59"/>
      <c r="P303" s="59"/>
      <c r="Q303" s="60"/>
    </row>
    <row r="304" spans="1:17" s="25" customFormat="1" ht="30" x14ac:dyDescent="0.2">
      <c r="A304" s="15"/>
      <c r="B304" s="15"/>
      <c r="C304" s="82"/>
      <c r="D304" s="15"/>
      <c r="E304" s="46" t="s">
        <v>98</v>
      </c>
      <c r="F304" s="59"/>
      <c r="G304" s="59"/>
      <c r="H304" s="59"/>
      <c r="I304" s="59"/>
      <c r="J304" s="59"/>
      <c r="K304" s="59">
        <f>L304+O304</f>
        <v>8256018</v>
      </c>
      <c r="L304" s="59"/>
      <c r="M304" s="59"/>
      <c r="N304" s="59"/>
      <c r="O304" s="59">
        <v>8256018</v>
      </c>
      <c r="P304" s="59">
        <v>8256018</v>
      </c>
      <c r="Q304" s="60">
        <f>F304+K304</f>
        <v>8256018</v>
      </c>
    </row>
    <row r="305" spans="1:17" s="25" customFormat="1" ht="28.5" hidden="1" x14ac:dyDescent="0.2">
      <c r="A305" s="47" t="s">
        <v>625</v>
      </c>
      <c r="B305" s="47" t="s">
        <v>626</v>
      </c>
      <c r="C305" s="47"/>
      <c r="D305" s="47"/>
      <c r="E305" s="48" t="s">
        <v>627</v>
      </c>
      <c r="F305" s="60">
        <f>F306</f>
        <v>0</v>
      </c>
      <c r="G305" s="60">
        <f t="shared" ref="G305:Q305" si="71">G306</f>
        <v>0</v>
      </c>
      <c r="H305" s="60">
        <f t="shared" si="71"/>
        <v>0</v>
      </c>
      <c r="I305" s="60">
        <f t="shared" si="71"/>
        <v>0</v>
      </c>
      <c r="J305" s="60">
        <f t="shared" si="71"/>
        <v>0</v>
      </c>
      <c r="K305" s="60">
        <f t="shared" si="71"/>
        <v>0</v>
      </c>
      <c r="L305" s="60">
        <f t="shared" si="71"/>
        <v>0</v>
      </c>
      <c r="M305" s="60">
        <f t="shared" si="71"/>
        <v>0</v>
      </c>
      <c r="N305" s="60">
        <f t="shared" si="71"/>
        <v>0</v>
      </c>
      <c r="O305" s="60">
        <f t="shared" si="71"/>
        <v>0</v>
      </c>
      <c r="P305" s="60">
        <f t="shared" si="71"/>
        <v>0</v>
      </c>
      <c r="Q305" s="60">
        <f t="shared" si="71"/>
        <v>0</v>
      </c>
    </row>
    <row r="306" spans="1:17" s="25" customFormat="1" ht="47.25" hidden="1" customHeight="1" x14ac:dyDescent="0.2">
      <c r="A306" s="83" t="s">
        <v>628</v>
      </c>
      <c r="B306" s="83" t="s">
        <v>629</v>
      </c>
      <c r="C306" s="83" t="s">
        <v>630</v>
      </c>
      <c r="D306" s="83" t="s">
        <v>483</v>
      </c>
      <c r="E306" s="46" t="s">
        <v>631</v>
      </c>
      <c r="F306" s="61">
        <f>G306+J306</f>
        <v>0</v>
      </c>
      <c r="G306" s="61"/>
      <c r="H306" s="61"/>
      <c r="I306" s="61"/>
      <c r="J306" s="61"/>
      <c r="K306" s="61">
        <f>L306+O306</f>
        <v>0</v>
      </c>
      <c r="L306" s="61"/>
      <c r="M306" s="61"/>
      <c r="N306" s="61"/>
      <c r="O306" s="61"/>
      <c r="P306" s="61"/>
      <c r="Q306" s="64">
        <f>F306+K306</f>
        <v>0</v>
      </c>
    </row>
    <row r="307" spans="1:17" s="25" customFormat="1" ht="30" x14ac:dyDescent="0.2">
      <c r="A307" s="82" t="s">
        <v>632</v>
      </c>
      <c r="B307" s="82" t="s">
        <v>48</v>
      </c>
      <c r="C307" s="82" t="s">
        <v>49</v>
      </c>
      <c r="D307" s="82" t="s">
        <v>50</v>
      </c>
      <c r="E307" s="45" t="s">
        <v>51</v>
      </c>
      <c r="F307" s="59">
        <f>G307+J307</f>
        <v>6546360</v>
      </c>
      <c r="G307" s="59">
        <v>6546360</v>
      </c>
      <c r="H307" s="59"/>
      <c r="I307" s="59"/>
      <c r="J307" s="59"/>
      <c r="K307" s="59">
        <f>L307+O307</f>
        <v>0</v>
      </c>
      <c r="L307" s="59"/>
      <c r="M307" s="59"/>
      <c r="N307" s="59"/>
      <c r="O307" s="59"/>
      <c r="P307" s="59"/>
      <c r="Q307" s="60">
        <f>F307+K307</f>
        <v>6546360</v>
      </c>
    </row>
    <row r="308" spans="1:17" s="25" customFormat="1" ht="15" x14ac:dyDescent="0.2">
      <c r="A308" s="82" t="s">
        <v>633</v>
      </c>
      <c r="B308" s="82" t="s">
        <v>57</v>
      </c>
      <c r="C308" s="82">
        <v>250380</v>
      </c>
      <c r="D308" s="82" t="s">
        <v>58</v>
      </c>
      <c r="E308" s="45" t="s">
        <v>59</v>
      </c>
      <c r="F308" s="59">
        <f>G308+J308</f>
        <v>0</v>
      </c>
      <c r="G308" s="59">
        <f>SUM(G310,G311)</f>
        <v>0</v>
      </c>
      <c r="H308" s="59">
        <f>SUM(H310,H311)</f>
        <v>0</v>
      </c>
      <c r="I308" s="59">
        <f>SUM(I310,I311)</f>
        <v>0</v>
      </c>
      <c r="J308" s="59">
        <f>SUM(J310,J311)</f>
        <v>0</v>
      </c>
      <c r="K308" s="59">
        <f>L308+O308</f>
        <v>36402224</v>
      </c>
      <c r="L308" s="59">
        <f>SUM(L310,L311)</f>
        <v>0</v>
      </c>
      <c r="M308" s="59">
        <f>SUM(M310,M311)</f>
        <v>0</v>
      </c>
      <c r="N308" s="59">
        <f>SUM(N310,N311)</f>
        <v>0</v>
      </c>
      <c r="O308" s="59">
        <f>O311</f>
        <v>36402224</v>
      </c>
      <c r="P308" s="59">
        <f>P311</f>
        <v>36402224</v>
      </c>
      <c r="Q308" s="60">
        <f>F308+K308</f>
        <v>36402224</v>
      </c>
    </row>
    <row r="309" spans="1:17" s="25" customFormat="1" ht="15" x14ac:dyDescent="0.2">
      <c r="A309" s="82"/>
      <c r="B309" s="82"/>
      <c r="C309" s="82"/>
      <c r="D309" s="82"/>
      <c r="E309" s="45" t="s">
        <v>60</v>
      </c>
      <c r="F309" s="59"/>
      <c r="G309" s="59"/>
      <c r="H309" s="59"/>
      <c r="I309" s="59"/>
      <c r="J309" s="59"/>
      <c r="K309" s="59"/>
      <c r="L309" s="59"/>
      <c r="M309" s="59"/>
      <c r="N309" s="59"/>
      <c r="O309" s="59"/>
      <c r="P309" s="59"/>
      <c r="Q309" s="60"/>
    </row>
    <row r="310" spans="1:17" s="25" customFormat="1" ht="47.25" hidden="1" customHeight="1" x14ac:dyDescent="0.2">
      <c r="A310" s="82"/>
      <c r="B310" s="82"/>
      <c r="C310" s="82"/>
      <c r="D310" s="82"/>
      <c r="E310" s="45" t="s">
        <v>634</v>
      </c>
      <c r="F310" s="59">
        <f t="shared" ref="F310:F321" si="72">G310+J310</f>
        <v>0</v>
      </c>
      <c r="G310" s="59"/>
      <c r="H310" s="59"/>
      <c r="I310" s="59"/>
      <c r="J310" s="59"/>
      <c r="K310" s="59">
        <f t="shared" ref="K310:K321" si="73">L310+O310</f>
        <v>0</v>
      </c>
      <c r="L310" s="59"/>
      <c r="M310" s="59"/>
      <c r="N310" s="59"/>
      <c r="O310" s="59"/>
      <c r="P310" s="59"/>
      <c r="Q310" s="60">
        <f>F310+K310</f>
        <v>0</v>
      </c>
    </row>
    <row r="311" spans="1:17" s="25" customFormat="1" ht="60" x14ac:dyDescent="0.2">
      <c r="A311" s="82"/>
      <c r="B311" s="82"/>
      <c r="C311" s="82"/>
      <c r="D311" s="82"/>
      <c r="E311" s="45" t="s">
        <v>635</v>
      </c>
      <c r="F311" s="59">
        <f t="shared" si="72"/>
        <v>0</v>
      </c>
      <c r="G311" s="59"/>
      <c r="H311" s="59"/>
      <c r="I311" s="59"/>
      <c r="J311" s="59"/>
      <c r="K311" s="59">
        <f t="shared" si="73"/>
        <v>36402224</v>
      </c>
      <c r="L311" s="59"/>
      <c r="M311" s="59"/>
      <c r="N311" s="59"/>
      <c r="O311" s="59">
        <v>36402224</v>
      </c>
      <c r="P311" s="59">
        <v>36402224</v>
      </c>
      <c r="Q311" s="60">
        <f>F311+K311</f>
        <v>36402224</v>
      </c>
    </row>
    <row r="312" spans="1:17" s="33" customFormat="1" ht="49.5" customHeight="1" x14ac:dyDescent="0.2">
      <c r="A312" s="42" t="s">
        <v>636</v>
      </c>
      <c r="B312" s="51"/>
      <c r="C312" s="51" t="s">
        <v>637</v>
      </c>
      <c r="D312" s="51"/>
      <c r="E312" s="52" t="s">
        <v>638</v>
      </c>
      <c r="F312" s="62">
        <f>F313</f>
        <v>1247900</v>
      </c>
      <c r="G312" s="62">
        <f t="shared" ref="G312:Q312" si="74">G313</f>
        <v>1247900</v>
      </c>
      <c r="H312" s="62">
        <f t="shared" si="74"/>
        <v>0</v>
      </c>
      <c r="I312" s="62">
        <f t="shared" si="74"/>
        <v>0</v>
      </c>
      <c r="J312" s="62">
        <f t="shared" si="74"/>
        <v>0</v>
      </c>
      <c r="K312" s="62">
        <f t="shared" si="74"/>
        <v>300000</v>
      </c>
      <c r="L312" s="62">
        <f t="shared" si="74"/>
        <v>0</v>
      </c>
      <c r="M312" s="62">
        <f t="shared" si="74"/>
        <v>0</v>
      </c>
      <c r="N312" s="62">
        <f t="shared" si="74"/>
        <v>0</v>
      </c>
      <c r="O312" s="62">
        <f t="shared" si="74"/>
        <v>300000</v>
      </c>
      <c r="P312" s="62">
        <f t="shared" si="74"/>
        <v>300000</v>
      </c>
      <c r="Q312" s="62">
        <f t="shared" si="74"/>
        <v>1547900</v>
      </c>
    </row>
    <row r="313" spans="1:17" s="33" customFormat="1" ht="45" x14ac:dyDescent="0.2">
      <c r="A313" s="53" t="s">
        <v>639</v>
      </c>
      <c r="B313" s="42"/>
      <c r="C313" s="53" t="s">
        <v>637</v>
      </c>
      <c r="D313" s="53"/>
      <c r="E313" s="54" t="s">
        <v>638</v>
      </c>
      <c r="F313" s="63">
        <f>G313+J313</f>
        <v>1247900</v>
      </c>
      <c r="G313" s="63">
        <f>G314</f>
        <v>1247900</v>
      </c>
      <c r="H313" s="63">
        <f>H314</f>
        <v>0</v>
      </c>
      <c r="I313" s="63">
        <f>I314</f>
        <v>0</v>
      </c>
      <c r="J313" s="63">
        <f>J314</f>
        <v>0</v>
      </c>
      <c r="K313" s="63">
        <f>L313+O313</f>
        <v>300000</v>
      </c>
      <c r="L313" s="63">
        <f>L314</f>
        <v>0</v>
      </c>
      <c r="M313" s="63">
        <f>M314</f>
        <v>0</v>
      </c>
      <c r="N313" s="63">
        <f>N314</f>
        <v>0</v>
      </c>
      <c r="O313" s="63">
        <f>O314</f>
        <v>300000</v>
      </c>
      <c r="P313" s="63">
        <f>P314</f>
        <v>300000</v>
      </c>
      <c r="Q313" s="63">
        <f>F313+K313</f>
        <v>1547900</v>
      </c>
    </row>
    <row r="314" spans="1:17" s="25" customFormat="1" ht="30" x14ac:dyDescent="0.2">
      <c r="A314" s="82" t="s">
        <v>640</v>
      </c>
      <c r="B314" s="82" t="s">
        <v>641</v>
      </c>
      <c r="C314" s="82" t="s">
        <v>642</v>
      </c>
      <c r="D314" s="82" t="s">
        <v>643</v>
      </c>
      <c r="E314" s="45" t="s">
        <v>644</v>
      </c>
      <c r="F314" s="59">
        <f t="shared" si="72"/>
        <v>1247900</v>
      </c>
      <c r="G314" s="59">
        <v>1247900</v>
      </c>
      <c r="H314" s="59"/>
      <c r="I314" s="59"/>
      <c r="J314" s="59"/>
      <c r="K314" s="59">
        <f t="shared" si="73"/>
        <v>300000</v>
      </c>
      <c r="L314" s="59"/>
      <c r="M314" s="59"/>
      <c r="N314" s="59"/>
      <c r="O314" s="59">
        <v>300000</v>
      </c>
      <c r="P314" s="59">
        <v>300000</v>
      </c>
      <c r="Q314" s="60">
        <f t="shared" ref="Q314:Q329" si="75">F314+K314</f>
        <v>1547900</v>
      </c>
    </row>
    <row r="315" spans="1:17" s="25" customFormat="1" ht="42.75" hidden="1" x14ac:dyDescent="0.2">
      <c r="A315" s="47"/>
      <c r="B315" s="47"/>
      <c r="C315" s="47" t="s">
        <v>645</v>
      </c>
      <c r="D315" s="47"/>
      <c r="E315" s="48" t="s">
        <v>646</v>
      </c>
      <c r="F315" s="60">
        <f>G315+J315</f>
        <v>0</v>
      </c>
      <c r="G315" s="60">
        <f>SUM(G318,G319,G320,G321+G316)+G317</f>
        <v>0</v>
      </c>
      <c r="H315" s="60">
        <f>SUM(H318,H319,H320,H321+H316)+H317</f>
        <v>0</v>
      </c>
      <c r="I315" s="60">
        <f>SUM(I318,I319,I320,I321+I316)+I317</f>
        <v>0</v>
      </c>
      <c r="J315" s="60">
        <f>SUM(J318,J319,J320,J321+J316)+J317</f>
        <v>0</v>
      </c>
      <c r="K315" s="60">
        <f t="shared" si="73"/>
        <v>0</v>
      </c>
      <c r="L315" s="60">
        <f>SUM(L318,L319,L320,L321)+L316+L317</f>
        <v>0</v>
      </c>
      <c r="M315" s="60">
        <f>SUM(M318,M319,M320,M321)+M316+M317</f>
        <v>0</v>
      </c>
      <c r="N315" s="60">
        <f>SUM(N318,N319,N320,N321)+N316+N317</f>
        <v>0</v>
      </c>
      <c r="O315" s="60">
        <f>SUM(O318,O319,O320,O321)+O316+O317</f>
        <v>0</v>
      </c>
      <c r="P315" s="60">
        <f>SUM(P318,P319,P320,P321)+P316+P317</f>
        <v>0</v>
      </c>
      <c r="Q315" s="60">
        <f t="shared" si="75"/>
        <v>0</v>
      </c>
    </row>
    <row r="316" spans="1:17" s="25" customFormat="1" ht="45" hidden="1" x14ac:dyDescent="0.2">
      <c r="A316" s="82"/>
      <c r="B316" s="82"/>
      <c r="C316" s="82">
        <v>200300</v>
      </c>
      <c r="D316" s="82" t="s">
        <v>559</v>
      </c>
      <c r="E316" s="45" t="s">
        <v>647</v>
      </c>
      <c r="F316" s="59">
        <f t="shared" si="72"/>
        <v>0</v>
      </c>
      <c r="G316" s="60"/>
      <c r="H316" s="60"/>
      <c r="I316" s="60"/>
      <c r="J316" s="60"/>
      <c r="K316" s="59">
        <f t="shared" si="73"/>
        <v>0</v>
      </c>
      <c r="L316" s="60"/>
      <c r="M316" s="60"/>
      <c r="N316" s="60"/>
      <c r="O316" s="59"/>
      <c r="P316" s="59"/>
      <c r="Q316" s="60">
        <f t="shared" si="75"/>
        <v>0</v>
      </c>
    </row>
    <row r="317" spans="1:17" s="25" customFormat="1" ht="90" hidden="1" x14ac:dyDescent="0.2">
      <c r="A317" s="82"/>
      <c r="B317" s="82"/>
      <c r="C317" s="82">
        <v>250344</v>
      </c>
      <c r="D317" s="82" t="s">
        <v>58</v>
      </c>
      <c r="E317" s="45" t="s">
        <v>648</v>
      </c>
      <c r="F317" s="59">
        <f t="shared" si="72"/>
        <v>0</v>
      </c>
      <c r="G317" s="60"/>
      <c r="H317" s="60"/>
      <c r="I317" s="60"/>
      <c r="J317" s="60"/>
      <c r="K317" s="59">
        <f t="shared" si="73"/>
        <v>0</v>
      </c>
      <c r="L317" s="60"/>
      <c r="M317" s="60"/>
      <c r="N317" s="60"/>
      <c r="O317" s="59"/>
      <c r="P317" s="59"/>
      <c r="Q317" s="60">
        <f t="shared" si="75"/>
        <v>0</v>
      </c>
    </row>
    <row r="318" spans="1:17" s="25" customFormat="1" ht="30" hidden="1" x14ac:dyDescent="0.2">
      <c r="A318" s="82"/>
      <c r="B318" s="82"/>
      <c r="C318" s="82">
        <v>240601</v>
      </c>
      <c r="D318" s="82" t="s">
        <v>559</v>
      </c>
      <c r="E318" s="45" t="s">
        <v>558</v>
      </c>
      <c r="F318" s="59">
        <f t="shared" si="72"/>
        <v>0</v>
      </c>
      <c r="G318" s="59"/>
      <c r="H318" s="59"/>
      <c r="I318" s="59"/>
      <c r="J318" s="59"/>
      <c r="K318" s="59">
        <f t="shared" si="73"/>
        <v>0</v>
      </c>
      <c r="L318" s="59"/>
      <c r="M318" s="59"/>
      <c r="N318" s="59"/>
      <c r="O318" s="59">
        <v>0</v>
      </c>
      <c r="P318" s="59">
        <v>0</v>
      </c>
      <c r="Q318" s="60">
        <f t="shared" si="75"/>
        <v>0</v>
      </c>
    </row>
    <row r="319" spans="1:17" s="25" customFormat="1" ht="15" hidden="1" x14ac:dyDescent="0.2">
      <c r="A319" s="82"/>
      <c r="B319" s="82"/>
      <c r="C319" s="82" t="s">
        <v>649</v>
      </c>
      <c r="D319" s="82" t="s">
        <v>597</v>
      </c>
      <c r="E319" s="45" t="s">
        <v>598</v>
      </c>
      <c r="F319" s="59">
        <f t="shared" si="72"/>
        <v>0</v>
      </c>
      <c r="G319" s="59"/>
      <c r="H319" s="59"/>
      <c r="I319" s="59"/>
      <c r="J319" s="59"/>
      <c r="K319" s="59">
        <f t="shared" si="73"/>
        <v>0</v>
      </c>
      <c r="L319" s="59"/>
      <c r="M319" s="59"/>
      <c r="N319" s="59"/>
      <c r="O319" s="59"/>
      <c r="P319" s="59"/>
      <c r="Q319" s="60">
        <f t="shared" si="75"/>
        <v>0</v>
      </c>
    </row>
    <row r="320" spans="1:17" s="25" customFormat="1" ht="30" hidden="1" x14ac:dyDescent="0.2">
      <c r="A320" s="82"/>
      <c r="B320" s="82"/>
      <c r="C320" s="82" t="s">
        <v>650</v>
      </c>
      <c r="D320" s="82" t="s">
        <v>651</v>
      </c>
      <c r="E320" s="45" t="s">
        <v>652</v>
      </c>
      <c r="F320" s="59">
        <f t="shared" si="72"/>
        <v>0</v>
      </c>
      <c r="G320" s="59"/>
      <c r="H320" s="59"/>
      <c r="I320" s="59"/>
      <c r="J320" s="59"/>
      <c r="K320" s="59">
        <f t="shared" si="73"/>
        <v>0</v>
      </c>
      <c r="L320" s="59"/>
      <c r="M320" s="59"/>
      <c r="N320" s="59"/>
      <c r="O320" s="59"/>
      <c r="P320" s="59"/>
      <c r="Q320" s="60">
        <f t="shared" si="75"/>
        <v>0</v>
      </c>
    </row>
    <row r="321" spans="1:17" s="25" customFormat="1" ht="15" hidden="1" x14ac:dyDescent="0.2">
      <c r="A321" s="82"/>
      <c r="B321" s="82"/>
      <c r="C321" s="82">
        <v>250380</v>
      </c>
      <c r="D321" s="82" t="s">
        <v>58</v>
      </c>
      <c r="E321" s="45" t="s">
        <v>653</v>
      </c>
      <c r="F321" s="59">
        <f t="shared" si="72"/>
        <v>0</v>
      </c>
      <c r="G321" s="59">
        <f>SUM(G323)</f>
        <v>0</v>
      </c>
      <c r="H321" s="59">
        <f>SUM(H323)</f>
        <v>0</v>
      </c>
      <c r="I321" s="59">
        <f>SUM(I323)</f>
        <v>0</v>
      </c>
      <c r="J321" s="59">
        <f>SUM(J323)</f>
        <v>0</v>
      </c>
      <c r="K321" s="59">
        <f t="shared" si="73"/>
        <v>0</v>
      </c>
      <c r="L321" s="59">
        <f>SUM(L323)</f>
        <v>0</v>
      </c>
      <c r="M321" s="59">
        <f>SUM(M323)</f>
        <v>0</v>
      </c>
      <c r="N321" s="59">
        <f>SUM(N323)</f>
        <v>0</v>
      </c>
      <c r="O321" s="59">
        <f>SUM(O323)</f>
        <v>0</v>
      </c>
      <c r="P321" s="59">
        <f>SUM(P323)</f>
        <v>0</v>
      </c>
      <c r="Q321" s="60">
        <f t="shared" si="75"/>
        <v>0</v>
      </c>
    </row>
    <row r="322" spans="1:17" s="25" customFormat="1" ht="15" hidden="1" x14ac:dyDescent="0.2">
      <c r="A322" s="82"/>
      <c r="B322" s="82"/>
      <c r="C322" s="82"/>
      <c r="D322" s="82"/>
      <c r="E322" s="45" t="s">
        <v>60</v>
      </c>
      <c r="F322" s="59"/>
      <c r="G322" s="59"/>
      <c r="H322" s="59"/>
      <c r="I322" s="59"/>
      <c r="J322" s="59"/>
      <c r="K322" s="59"/>
      <c r="L322" s="59"/>
      <c r="M322" s="59"/>
      <c r="N322" s="59"/>
      <c r="O322" s="59"/>
      <c r="P322" s="59"/>
      <c r="Q322" s="60">
        <f t="shared" si="75"/>
        <v>0</v>
      </c>
    </row>
    <row r="323" spans="1:17" s="25" customFormat="1" ht="45" hidden="1" x14ac:dyDescent="0.2">
      <c r="A323" s="82"/>
      <c r="B323" s="82"/>
      <c r="C323" s="82"/>
      <c r="D323" s="82"/>
      <c r="E323" s="45" t="s">
        <v>654</v>
      </c>
      <c r="F323" s="59">
        <f t="shared" ref="F323:F347" si="76">G323+J323</f>
        <v>0</v>
      </c>
      <c r="G323" s="59"/>
      <c r="H323" s="59"/>
      <c r="I323" s="59"/>
      <c r="J323" s="59"/>
      <c r="K323" s="59">
        <f t="shared" ref="K323:K347" si="77">L323+O323</f>
        <v>0</v>
      </c>
      <c r="L323" s="59"/>
      <c r="M323" s="59"/>
      <c r="N323" s="59"/>
      <c r="O323" s="59"/>
      <c r="P323" s="59"/>
      <c r="Q323" s="60">
        <f t="shared" si="75"/>
        <v>0</v>
      </c>
    </row>
    <row r="324" spans="1:17" s="33" customFormat="1" ht="43.5" customHeight="1" x14ac:dyDescent="0.2">
      <c r="A324" s="42" t="s">
        <v>655</v>
      </c>
      <c r="B324" s="51"/>
      <c r="C324" s="51" t="s">
        <v>656</v>
      </c>
      <c r="D324" s="51"/>
      <c r="E324" s="52" t="s">
        <v>657</v>
      </c>
      <c r="F324" s="62">
        <f>F325</f>
        <v>58138000</v>
      </c>
      <c r="G324" s="62">
        <f t="shared" ref="G324:Q324" si="78">G325</f>
        <v>58138000</v>
      </c>
      <c r="H324" s="62">
        <f t="shared" si="78"/>
        <v>44280300</v>
      </c>
      <c r="I324" s="62">
        <f t="shared" si="78"/>
        <v>0</v>
      </c>
      <c r="J324" s="62">
        <f t="shared" si="78"/>
        <v>0</v>
      </c>
      <c r="K324" s="62">
        <f t="shared" si="78"/>
        <v>54859660</v>
      </c>
      <c r="L324" s="62">
        <f t="shared" si="78"/>
        <v>47057702</v>
      </c>
      <c r="M324" s="62">
        <f t="shared" si="78"/>
        <v>24482009</v>
      </c>
      <c r="N324" s="62">
        <f t="shared" si="78"/>
        <v>3907730</v>
      </c>
      <c r="O324" s="62">
        <f t="shared" si="78"/>
        <v>7801958</v>
      </c>
      <c r="P324" s="62">
        <f t="shared" si="78"/>
        <v>6500000</v>
      </c>
      <c r="Q324" s="62">
        <f t="shared" si="78"/>
        <v>112997660</v>
      </c>
    </row>
    <row r="325" spans="1:17" s="33" customFormat="1" ht="44.25" customHeight="1" x14ac:dyDescent="0.2">
      <c r="A325" s="53" t="s">
        <v>658</v>
      </c>
      <c r="B325" s="42"/>
      <c r="C325" s="53" t="s">
        <v>656</v>
      </c>
      <c r="D325" s="53"/>
      <c r="E325" s="54" t="s">
        <v>657</v>
      </c>
      <c r="F325" s="63">
        <f>G325+J325</f>
        <v>58138000</v>
      </c>
      <c r="G325" s="63">
        <f>G326+G328+G329+G330+G327</f>
        <v>58138000</v>
      </c>
      <c r="H325" s="63">
        <f>H326+H328+H329+H330+H327</f>
        <v>44280300</v>
      </c>
      <c r="I325" s="63">
        <f>I326+I328+I329+I330+I327</f>
        <v>0</v>
      </c>
      <c r="J325" s="63">
        <f>J326+J328+J329+J330+J327</f>
        <v>0</v>
      </c>
      <c r="K325" s="63">
        <f>L325+O325</f>
        <v>54859660</v>
      </c>
      <c r="L325" s="63">
        <f>L326+L328+L329+L330+L327</f>
        <v>47057702</v>
      </c>
      <c r="M325" s="63">
        <f>M326+M328+M329+M330+M327</f>
        <v>24482009</v>
      </c>
      <c r="N325" s="63">
        <f>N326+N328+N329+N330+N327</f>
        <v>3907730</v>
      </c>
      <c r="O325" s="63">
        <f>O326+O328+O329+O330+O327</f>
        <v>7801958</v>
      </c>
      <c r="P325" s="63">
        <f>P326+P328+P329+P330+P327</f>
        <v>6500000</v>
      </c>
      <c r="Q325" s="63">
        <f>F325+K325</f>
        <v>112997660</v>
      </c>
    </row>
    <row r="326" spans="1:17" s="25" customFormat="1" ht="30" hidden="1" x14ac:dyDescent="0.2">
      <c r="A326" s="50">
        <v>5317310</v>
      </c>
      <c r="B326" s="50">
        <v>7310</v>
      </c>
      <c r="C326" s="50">
        <v>160101</v>
      </c>
      <c r="D326" s="82" t="s">
        <v>659</v>
      </c>
      <c r="E326" s="45" t="s">
        <v>660</v>
      </c>
      <c r="F326" s="59">
        <f t="shared" si="76"/>
        <v>0</v>
      </c>
      <c r="G326" s="59"/>
      <c r="H326" s="59"/>
      <c r="I326" s="59"/>
      <c r="J326" s="59"/>
      <c r="K326" s="59">
        <f t="shared" si="77"/>
        <v>0</v>
      </c>
      <c r="L326" s="59"/>
      <c r="M326" s="59"/>
      <c r="N326" s="59"/>
      <c r="O326" s="59"/>
      <c r="P326" s="59"/>
      <c r="Q326" s="60">
        <f t="shared" si="75"/>
        <v>0</v>
      </c>
    </row>
    <row r="327" spans="1:17" s="25" customFormat="1" ht="51" customHeight="1" x14ac:dyDescent="0.2">
      <c r="A327" s="82" t="s">
        <v>661</v>
      </c>
      <c r="B327" s="82" t="s">
        <v>662</v>
      </c>
      <c r="C327" s="82" t="s">
        <v>663</v>
      </c>
      <c r="D327" s="82" t="s">
        <v>659</v>
      </c>
      <c r="E327" s="45" t="s">
        <v>664</v>
      </c>
      <c r="F327" s="59">
        <f>G327+J327</f>
        <v>0</v>
      </c>
      <c r="G327" s="59"/>
      <c r="H327" s="59"/>
      <c r="I327" s="59"/>
      <c r="J327" s="59"/>
      <c r="K327" s="59">
        <f>L327+O327</f>
        <v>4000000</v>
      </c>
      <c r="L327" s="59"/>
      <c r="M327" s="59"/>
      <c r="N327" s="59"/>
      <c r="O327" s="59">
        <v>4000000</v>
      </c>
      <c r="P327" s="59">
        <v>4000000</v>
      </c>
      <c r="Q327" s="60">
        <f>F327+K327</f>
        <v>4000000</v>
      </c>
    </row>
    <row r="328" spans="1:17" s="25" customFormat="1" ht="75" x14ac:dyDescent="0.2">
      <c r="A328" s="82" t="s">
        <v>665</v>
      </c>
      <c r="B328" s="82" t="s">
        <v>666</v>
      </c>
      <c r="C328" s="82">
        <v>160904</v>
      </c>
      <c r="D328" s="82" t="s">
        <v>659</v>
      </c>
      <c r="E328" s="45" t="s">
        <v>667</v>
      </c>
      <c r="F328" s="59">
        <f t="shared" si="76"/>
        <v>54022000</v>
      </c>
      <c r="G328" s="59">
        <v>54022000</v>
      </c>
      <c r="H328" s="59">
        <v>44280300</v>
      </c>
      <c r="I328" s="59"/>
      <c r="J328" s="59"/>
      <c r="K328" s="59">
        <f t="shared" si="77"/>
        <v>48359660</v>
      </c>
      <c r="L328" s="59">
        <v>47057702</v>
      </c>
      <c r="M328" s="59">
        <v>24482009</v>
      </c>
      <c r="N328" s="59">
        <v>3907730</v>
      </c>
      <c r="O328" s="59">
        <v>1301958</v>
      </c>
      <c r="P328" s="59"/>
      <c r="Q328" s="60">
        <f t="shared" si="75"/>
        <v>102381660</v>
      </c>
    </row>
    <row r="329" spans="1:17" s="25" customFormat="1" ht="60" hidden="1" customHeight="1" x14ac:dyDescent="0.2">
      <c r="A329" s="82" t="s">
        <v>668</v>
      </c>
      <c r="B329" s="82" t="s">
        <v>174</v>
      </c>
      <c r="C329" s="82" t="s">
        <v>175</v>
      </c>
      <c r="D329" s="82" t="s">
        <v>58</v>
      </c>
      <c r="E329" s="45" t="s">
        <v>176</v>
      </c>
      <c r="F329" s="59">
        <f t="shared" si="76"/>
        <v>0</v>
      </c>
      <c r="G329" s="59"/>
      <c r="H329" s="59"/>
      <c r="I329" s="59"/>
      <c r="J329" s="59"/>
      <c r="K329" s="59">
        <f t="shared" si="77"/>
        <v>0</v>
      </c>
      <c r="L329" s="59"/>
      <c r="M329" s="59"/>
      <c r="N329" s="59"/>
      <c r="O329" s="59"/>
      <c r="P329" s="59">
        <v>0</v>
      </c>
      <c r="Q329" s="60">
        <f t="shared" si="75"/>
        <v>0</v>
      </c>
    </row>
    <row r="330" spans="1:17" s="25" customFormat="1" ht="15" customHeight="1" x14ac:dyDescent="0.2">
      <c r="A330" s="50">
        <v>5318800</v>
      </c>
      <c r="B330" s="82" t="s">
        <v>57</v>
      </c>
      <c r="C330" s="50">
        <v>250380</v>
      </c>
      <c r="D330" s="50" t="s">
        <v>58</v>
      </c>
      <c r="E330" s="45" t="s">
        <v>669</v>
      </c>
      <c r="F330" s="59">
        <f t="shared" si="76"/>
        <v>4116000</v>
      </c>
      <c r="G330" s="59">
        <f>G332+G333</f>
        <v>4116000</v>
      </c>
      <c r="H330" s="59">
        <f t="shared" ref="H330:P330" si="79">H332+H333</f>
        <v>0</v>
      </c>
      <c r="I330" s="59">
        <f t="shared" si="79"/>
        <v>0</v>
      </c>
      <c r="J330" s="59">
        <f t="shared" si="79"/>
        <v>0</v>
      </c>
      <c r="K330" s="59">
        <f t="shared" si="77"/>
        <v>2500000</v>
      </c>
      <c r="L330" s="59">
        <f t="shared" si="79"/>
        <v>0</v>
      </c>
      <c r="M330" s="59">
        <f t="shared" si="79"/>
        <v>0</v>
      </c>
      <c r="N330" s="59">
        <f t="shared" si="79"/>
        <v>0</v>
      </c>
      <c r="O330" s="59">
        <f t="shared" si="79"/>
        <v>2500000</v>
      </c>
      <c r="P330" s="59">
        <f t="shared" si="79"/>
        <v>2500000</v>
      </c>
      <c r="Q330" s="60">
        <f>F330+K330</f>
        <v>6616000</v>
      </c>
    </row>
    <row r="331" spans="1:17" s="25" customFormat="1" ht="15" customHeight="1" x14ac:dyDescent="0.2">
      <c r="A331" s="50"/>
      <c r="B331" s="50"/>
      <c r="C331" s="50"/>
      <c r="D331" s="50"/>
      <c r="E331" s="45" t="s">
        <v>60</v>
      </c>
      <c r="F331" s="59">
        <f t="shared" si="76"/>
        <v>0</v>
      </c>
      <c r="G331" s="59"/>
      <c r="H331" s="59"/>
      <c r="I331" s="59"/>
      <c r="J331" s="59"/>
      <c r="K331" s="59">
        <f t="shared" si="77"/>
        <v>0</v>
      </c>
      <c r="L331" s="59"/>
      <c r="M331" s="59"/>
      <c r="N331" s="59"/>
      <c r="O331" s="59"/>
      <c r="P331" s="59"/>
      <c r="Q331" s="60">
        <f>F331+K331</f>
        <v>0</v>
      </c>
    </row>
    <row r="332" spans="1:17" s="25" customFormat="1" ht="118.5" customHeight="1" x14ac:dyDescent="0.2">
      <c r="A332" s="50"/>
      <c r="B332" s="82"/>
      <c r="C332" s="50"/>
      <c r="D332" s="50"/>
      <c r="E332" s="45" t="s">
        <v>670</v>
      </c>
      <c r="F332" s="59">
        <f t="shared" si="76"/>
        <v>4116000</v>
      </c>
      <c r="G332" s="59">
        <v>4116000</v>
      </c>
      <c r="H332" s="59"/>
      <c r="I332" s="59"/>
      <c r="J332" s="59"/>
      <c r="K332" s="59">
        <f t="shared" si="77"/>
        <v>0</v>
      </c>
      <c r="L332" s="59"/>
      <c r="M332" s="59"/>
      <c r="N332" s="59"/>
      <c r="O332" s="59"/>
      <c r="P332" s="59"/>
      <c r="Q332" s="60">
        <f>F332+K332</f>
        <v>4116000</v>
      </c>
    </row>
    <row r="333" spans="1:17" s="25" customFormat="1" ht="90" x14ac:dyDescent="0.2">
      <c r="A333" s="50"/>
      <c r="B333" s="82"/>
      <c r="C333" s="50"/>
      <c r="D333" s="50"/>
      <c r="E333" s="45" t="s">
        <v>671</v>
      </c>
      <c r="F333" s="59">
        <f>G333+J333</f>
        <v>0</v>
      </c>
      <c r="G333" s="59"/>
      <c r="H333" s="59"/>
      <c r="I333" s="59"/>
      <c r="J333" s="59"/>
      <c r="K333" s="59">
        <f>L333+O333</f>
        <v>2500000</v>
      </c>
      <c r="L333" s="59"/>
      <c r="M333" s="59"/>
      <c r="N333" s="59"/>
      <c r="O333" s="59">
        <v>2500000</v>
      </c>
      <c r="P333" s="59">
        <v>2500000</v>
      </c>
      <c r="Q333" s="60">
        <f>F333+K333</f>
        <v>2500000</v>
      </c>
    </row>
    <row r="334" spans="1:17" s="33" customFormat="1" ht="43.5" customHeight="1" x14ac:dyDescent="0.2">
      <c r="A334" s="42" t="s">
        <v>672</v>
      </c>
      <c r="B334" s="51"/>
      <c r="C334" s="51" t="s">
        <v>673</v>
      </c>
      <c r="D334" s="51"/>
      <c r="E334" s="52" t="s">
        <v>674</v>
      </c>
      <c r="F334" s="62">
        <f>F335</f>
        <v>0</v>
      </c>
      <c r="G334" s="62">
        <f t="shared" ref="G334:Q334" si="80">G335</f>
        <v>0</v>
      </c>
      <c r="H334" s="62">
        <f t="shared" si="80"/>
        <v>0</v>
      </c>
      <c r="I334" s="62">
        <f t="shared" si="80"/>
        <v>0</v>
      </c>
      <c r="J334" s="62">
        <f t="shared" si="80"/>
        <v>0</v>
      </c>
      <c r="K334" s="62">
        <f t="shared" si="80"/>
        <v>356660080</v>
      </c>
      <c r="L334" s="62">
        <f t="shared" si="80"/>
        <v>14457183</v>
      </c>
      <c r="M334" s="62">
        <f t="shared" si="80"/>
        <v>0</v>
      </c>
      <c r="N334" s="62">
        <f t="shared" si="80"/>
        <v>0</v>
      </c>
      <c r="O334" s="62">
        <f t="shared" si="80"/>
        <v>342202897</v>
      </c>
      <c r="P334" s="62">
        <f t="shared" si="80"/>
        <v>5000000</v>
      </c>
      <c r="Q334" s="62">
        <f t="shared" si="80"/>
        <v>356660080</v>
      </c>
    </row>
    <row r="335" spans="1:17" s="33" customFormat="1" ht="52.5" customHeight="1" x14ac:dyDescent="0.2">
      <c r="A335" s="53" t="s">
        <v>675</v>
      </c>
      <c r="B335" s="42"/>
      <c r="C335" s="53" t="s">
        <v>673</v>
      </c>
      <c r="D335" s="53"/>
      <c r="E335" s="54" t="s">
        <v>674</v>
      </c>
      <c r="F335" s="63">
        <f>G335+J335</f>
        <v>0</v>
      </c>
      <c r="G335" s="63">
        <f>G336+G338+G339+G340+G341+G342+G343+G344+G347</f>
        <v>0</v>
      </c>
      <c r="H335" s="63">
        <f>H336+H338+H339+H340+H341+H342+H343+H344+H347</f>
        <v>0</v>
      </c>
      <c r="I335" s="63">
        <f>I336+I338+I339+I340+I341+I342+I343+I344+I347</f>
        <v>0</v>
      </c>
      <c r="J335" s="63">
        <f>J336+J338+J339+J340+J341+J342+J343+J344+J347</f>
        <v>0</v>
      </c>
      <c r="K335" s="63">
        <f>L335+O335</f>
        <v>356660080</v>
      </c>
      <c r="L335" s="63">
        <f>L336+L338+L339+L340+L341+L342+L343+L344+L347</f>
        <v>14457183</v>
      </c>
      <c r="M335" s="63">
        <f>M336+M338+M339+M340+M341+M342+M343+M344+M347</f>
        <v>0</v>
      </c>
      <c r="N335" s="63">
        <f>N336+N338+N339+N340+N341+N342+N343+N344+N347</f>
        <v>0</v>
      </c>
      <c r="O335" s="63">
        <f>O336+O338+O339+O340+O341+O342+O343+O344+O347</f>
        <v>342202897</v>
      </c>
      <c r="P335" s="63">
        <f>P336+P338+P339+P340+P341+P342+P343+P344+P347</f>
        <v>5000000</v>
      </c>
      <c r="Q335" s="63">
        <f>F335+K335</f>
        <v>356660080</v>
      </c>
    </row>
    <row r="336" spans="1:17" s="33" customFormat="1" ht="42.75" hidden="1" x14ac:dyDescent="0.2">
      <c r="A336" s="47" t="s">
        <v>676</v>
      </c>
      <c r="B336" s="47" t="s">
        <v>557</v>
      </c>
      <c r="C336" s="47"/>
      <c r="D336" s="47"/>
      <c r="E336" s="48" t="s">
        <v>558</v>
      </c>
      <c r="F336" s="60">
        <f>F337</f>
        <v>0</v>
      </c>
      <c r="G336" s="60">
        <f t="shared" ref="G336:Q336" si="81">G337</f>
        <v>0</v>
      </c>
      <c r="H336" s="60">
        <f t="shared" si="81"/>
        <v>0</v>
      </c>
      <c r="I336" s="60">
        <f t="shared" si="81"/>
        <v>0</v>
      </c>
      <c r="J336" s="60">
        <f t="shared" si="81"/>
        <v>0</v>
      </c>
      <c r="K336" s="60">
        <f t="shared" si="81"/>
        <v>0</v>
      </c>
      <c r="L336" s="60">
        <f t="shared" si="81"/>
        <v>0</v>
      </c>
      <c r="M336" s="60">
        <f t="shared" si="81"/>
        <v>0</v>
      </c>
      <c r="N336" s="60">
        <f t="shared" si="81"/>
        <v>0</v>
      </c>
      <c r="O336" s="60">
        <f t="shared" si="81"/>
        <v>0</v>
      </c>
      <c r="P336" s="60">
        <f t="shared" si="81"/>
        <v>0</v>
      </c>
      <c r="Q336" s="60">
        <f t="shared" si="81"/>
        <v>0</v>
      </c>
    </row>
    <row r="337" spans="1:17" s="33" customFormat="1" ht="30" hidden="1" customHeight="1" x14ac:dyDescent="0.2">
      <c r="A337" s="55">
        <v>6017611</v>
      </c>
      <c r="B337" s="55">
        <v>7611</v>
      </c>
      <c r="C337" s="55">
        <v>200100</v>
      </c>
      <c r="D337" s="55" t="s">
        <v>559</v>
      </c>
      <c r="E337" s="46" t="s">
        <v>560</v>
      </c>
      <c r="F337" s="61">
        <f>G337+J337</f>
        <v>0</v>
      </c>
      <c r="G337" s="61"/>
      <c r="H337" s="61"/>
      <c r="I337" s="61"/>
      <c r="J337" s="61"/>
      <c r="K337" s="61">
        <f t="shared" si="77"/>
        <v>0</v>
      </c>
      <c r="L337" s="61"/>
      <c r="M337" s="61"/>
      <c r="N337" s="61"/>
      <c r="O337" s="61"/>
      <c r="P337" s="61"/>
      <c r="Q337" s="64">
        <f t="shared" ref="Q337:Q347" si="82">F337+K337</f>
        <v>0</v>
      </c>
    </row>
    <row r="338" spans="1:17" s="33" customFormat="1" ht="30" hidden="1" customHeight="1" x14ac:dyDescent="0.2">
      <c r="A338" s="82" t="s">
        <v>677</v>
      </c>
      <c r="B338" s="82" t="s">
        <v>678</v>
      </c>
      <c r="C338" s="82" t="s">
        <v>679</v>
      </c>
      <c r="D338" s="82" t="s">
        <v>651</v>
      </c>
      <c r="E338" s="45" t="s">
        <v>652</v>
      </c>
      <c r="F338" s="59">
        <f t="shared" si="76"/>
        <v>0</v>
      </c>
      <c r="G338" s="59"/>
      <c r="H338" s="59"/>
      <c r="I338" s="59"/>
      <c r="J338" s="59"/>
      <c r="K338" s="59">
        <f t="shared" si="77"/>
        <v>0</v>
      </c>
      <c r="L338" s="59"/>
      <c r="M338" s="59"/>
      <c r="N338" s="59"/>
      <c r="O338" s="59"/>
      <c r="P338" s="59"/>
      <c r="Q338" s="60">
        <f t="shared" si="82"/>
        <v>0</v>
      </c>
    </row>
    <row r="339" spans="1:17" s="33" customFormat="1" ht="15" hidden="1" customHeight="1" x14ac:dyDescent="0.2">
      <c r="A339" s="50">
        <v>6017700</v>
      </c>
      <c r="B339" s="50">
        <v>7700</v>
      </c>
      <c r="C339" s="50">
        <v>200700</v>
      </c>
      <c r="D339" s="82" t="s">
        <v>562</v>
      </c>
      <c r="E339" s="45" t="s">
        <v>680</v>
      </c>
      <c r="F339" s="59">
        <f t="shared" si="76"/>
        <v>0</v>
      </c>
      <c r="G339" s="59"/>
      <c r="H339" s="59"/>
      <c r="I339" s="59"/>
      <c r="J339" s="59"/>
      <c r="K339" s="59">
        <f t="shared" si="77"/>
        <v>0</v>
      </c>
      <c r="L339" s="59"/>
      <c r="M339" s="59"/>
      <c r="N339" s="59"/>
      <c r="O339" s="59"/>
      <c r="P339" s="59"/>
      <c r="Q339" s="60">
        <f t="shared" si="82"/>
        <v>0</v>
      </c>
    </row>
    <row r="340" spans="1:17" s="25" customFormat="1" ht="30" x14ac:dyDescent="0.2">
      <c r="A340" s="82" t="s">
        <v>681</v>
      </c>
      <c r="B340" s="82" t="s">
        <v>594</v>
      </c>
      <c r="C340" s="82">
        <v>240601</v>
      </c>
      <c r="D340" s="82" t="s">
        <v>559</v>
      </c>
      <c r="E340" s="45" t="s">
        <v>558</v>
      </c>
      <c r="F340" s="59">
        <f t="shared" si="76"/>
        <v>0</v>
      </c>
      <c r="G340" s="59"/>
      <c r="H340" s="59"/>
      <c r="I340" s="59"/>
      <c r="J340" s="59"/>
      <c r="K340" s="59">
        <f t="shared" si="77"/>
        <v>2081880</v>
      </c>
      <c r="L340" s="59">
        <v>1982880</v>
      </c>
      <c r="M340" s="59"/>
      <c r="N340" s="59"/>
      <c r="O340" s="59">
        <v>99000</v>
      </c>
      <c r="P340" s="59"/>
      <c r="Q340" s="60">
        <f t="shared" si="82"/>
        <v>2081880</v>
      </c>
    </row>
    <row r="341" spans="1:17" s="25" customFormat="1" ht="21" hidden="1" customHeight="1" x14ac:dyDescent="0.2">
      <c r="A341" s="82" t="s">
        <v>682</v>
      </c>
      <c r="B341" s="82" t="s">
        <v>596</v>
      </c>
      <c r="C341" s="82" t="s">
        <v>649</v>
      </c>
      <c r="D341" s="82" t="s">
        <v>597</v>
      </c>
      <c r="E341" s="45" t="s">
        <v>598</v>
      </c>
      <c r="F341" s="59">
        <f t="shared" si="76"/>
        <v>0</v>
      </c>
      <c r="G341" s="59"/>
      <c r="H341" s="59"/>
      <c r="I341" s="59"/>
      <c r="J341" s="59"/>
      <c r="K341" s="59">
        <f t="shared" si="77"/>
        <v>0</v>
      </c>
      <c r="L341" s="59"/>
      <c r="M341" s="59"/>
      <c r="N341" s="59"/>
      <c r="O341" s="59"/>
      <c r="P341" s="59"/>
      <c r="Q341" s="60">
        <f t="shared" si="82"/>
        <v>0</v>
      </c>
    </row>
    <row r="342" spans="1:17" s="25" customFormat="1" ht="45.75" customHeight="1" x14ac:dyDescent="0.2">
      <c r="A342" s="82" t="s">
        <v>683</v>
      </c>
      <c r="B342" s="82" t="s">
        <v>684</v>
      </c>
      <c r="C342" s="82" t="s">
        <v>685</v>
      </c>
      <c r="D342" s="82" t="s">
        <v>562</v>
      </c>
      <c r="E342" s="45" t="s">
        <v>686</v>
      </c>
      <c r="F342" s="59">
        <f t="shared" si="76"/>
        <v>0</v>
      </c>
      <c r="G342" s="59"/>
      <c r="H342" s="59"/>
      <c r="I342" s="59"/>
      <c r="J342" s="59"/>
      <c r="K342" s="59">
        <f t="shared" si="77"/>
        <v>7800000</v>
      </c>
      <c r="L342" s="59">
        <v>2000000</v>
      </c>
      <c r="M342" s="59">
        <v>0</v>
      </c>
      <c r="N342" s="59">
        <v>0</v>
      </c>
      <c r="O342" s="59">
        <v>5800000</v>
      </c>
      <c r="P342" s="59"/>
      <c r="Q342" s="60">
        <f t="shared" si="82"/>
        <v>7800000</v>
      </c>
    </row>
    <row r="343" spans="1:17" s="25" customFormat="1" ht="30" x14ac:dyDescent="0.2">
      <c r="A343" s="82" t="s">
        <v>687</v>
      </c>
      <c r="B343" s="82" t="s">
        <v>688</v>
      </c>
      <c r="C343" s="82" t="s">
        <v>650</v>
      </c>
      <c r="D343" s="82" t="s">
        <v>651</v>
      </c>
      <c r="E343" s="45" t="s">
        <v>652</v>
      </c>
      <c r="F343" s="59">
        <f t="shared" si="76"/>
        <v>0</v>
      </c>
      <c r="G343" s="59"/>
      <c r="H343" s="59"/>
      <c r="I343" s="59"/>
      <c r="J343" s="59">
        <v>0</v>
      </c>
      <c r="K343" s="59">
        <f t="shared" si="77"/>
        <v>1000000</v>
      </c>
      <c r="L343" s="59">
        <v>1000000</v>
      </c>
      <c r="M343" s="59">
        <v>0</v>
      </c>
      <c r="N343" s="59">
        <v>0</v>
      </c>
      <c r="O343" s="59">
        <v>0</v>
      </c>
      <c r="P343" s="59"/>
      <c r="Q343" s="60">
        <f t="shared" si="82"/>
        <v>1000000</v>
      </c>
    </row>
    <row r="344" spans="1:17" s="25" customFormat="1" ht="67.5" customHeight="1" x14ac:dyDescent="0.2">
      <c r="A344" s="17" t="s">
        <v>689</v>
      </c>
      <c r="B344" s="17" t="s">
        <v>174</v>
      </c>
      <c r="C344" s="82" t="s">
        <v>175</v>
      </c>
      <c r="D344" s="17" t="s">
        <v>58</v>
      </c>
      <c r="E344" s="45" t="s">
        <v>690</v>
      </c>
      <c r="F344" s="59">
        <f t="shared" si="76"/>
        <v>0</v>
      </c>
      <c r="G344" s="59"/>
      <c r="H344" s="59"/>
      <c r="I344" s="59"/>
      <c r="J344" s="59"/>
      <c r="K344" s="59">
        <f t="shared" si="77"/>
        <v>345778200</v>
      </c>
      <c r="L344" s="59">
        <v>9474303</v>
      </c>
      <c r="M344" s="59">
        <v>0</v>
      </c>
      <c r="N344" s="59">
        <v>0</v>
      </c>
      <c r="O344" s="59">
        <v>336303897</v>
      </c>
      <c r="P344" s="59">
        <v>5000000</v>
      </c>
      <c r="Q344" s="60">
        <f t="shared" si="82"/>
        <v>345778200</v>
      </c>
    </row>
    <row r="345" spans="1:17" s="25" customFormat="1" ht="15" x14ac:dyDescent="0.2">
      <c r="A345" s="16"/>
      <c r="B345" s="16"/>
      <c r="C345" s="82"/>
      <c r="D345" s="16"/>
      <c r="E345" s="46" t="s">
        <v>178</v>
      </c>
      <c r="F345" s="59">
        <f t="shared" si="76"/>
        <v>0</v>
      </c>
      <c r="G345" s="59"/>
      <c r="H345" s="59"/>
      <c r="I345" s="59"/>
      <c r="J345" s="59"/>
      <c r="K345" s="59">
        <f t="shared" si="77"/>
        <v>0</v>
      </c>
      <c r="L345" s="59"/>
      <c r="M345" s="59"/>
      <c r="N345" s="59"/>
      <c r="O345" s="59"/>
      <c r="P345" s="59"/>
      <c r="Q345" s="60">
        <f t="shared" si="82"/>
        <v>0</v>
      </c>
    </row>
    <row r="346" spans="1:17" s="25" customFormat="1" ht="30" x14ac:dyDescent="0.2">
      <c r="A346" s="15"/>
      <c r="B346" s="15"/>
      <c r="C346" s="82"/>
      <c r="D346" s="15"/>
      <c r="E346" s="46" t="s">
        <v>98</v>
      </c>
      <c r="F346" s="61">
        <f t="shared" si="76"/>
        <v>0</v>
      </c>
      <c r="G346" s="61"/>
      <c r="H346" s="61"/>
      <c r="I346" s="61"/>
      <c r="J346" s="61"/>
      <c r="K346" s="61">
        <f t="shared" si="77"/>
        <v>5000000</v>
      </c>
      <c r="L346" s="61"/>
      <c r="M346" s="61"/>
      <c r="N346" s="61"/>
      <c r="O346" s="61">
        <v>5000000</v>
      </c>
      <c r="P346" s="61">
        <v>5000000</v>
      </c>
      <c r="Q346" s="64">
        <f t="shared" si="82"/>
        <v>5000000</v>
      </c>
    </row>
    <row r="347" spans="1:17" s="25" customFormat="1" ht="15" hidden="1" x14ac:dyDescent="0.2">
      <c r="A347" s="82" t="s">
        <v>691</v>
      </c>
      <c r="B347" s="82" t="s">
        <v>57</v>
      </c>
      <c r="C347" s="82">
        <v>250380</v>
      </c>
      <c r="D347" s="82" t="s">
        <v>58</v>
      </c>
      <c r="E347" s="45" t="s">
        <v>59</v>
      </c>
      <c r="F347" s="59">
        <f t="shared" si="76"/>
        <v>0</v>
      </c>
      <c r="G347" s="59">
        <f>G349</f>
        <v>0</v>
      </c>
      <c r="H347" s="59">
        <f>H349</f>
        <v>0</v>
      </c>
      <c r="I347" s="59">
        <f>I349</f>
        <v>0</v>
      </c>
      <c r="J347" s="59">
        <f>J349</f>
        <v>0</v>
      </c>
      <c r="K347" s="59">
        <f t="shared" si="77"/>
        <v>0</v>
      </c>
      <c r="L347" s="59">
        <f>L349</f>
        <v>0</v>
      </c>
      <c r="M347" s="59">
        <f>M349</f>
        <v>0</v>
      </c>
      <c r="N347" s="59">
        <f>N349</f>
        <v>0</v>
      </c>
      <c r="O347" s="59">
        <f>O349</f>
        <v>0</v>
      </c>
      <c r="P347" s="59">
        <f>P349</f>
        <v>0</v>
      </c>
      <c r="Q347" s="60">
        <f t="shared" si="82"/>
        <v>0</v>
      </c>
    </row>
    <row r="348" spans="1:17" s="25" customFormat="1" ht="15" hidden="1" x14ac:dyDescent="0.2">
      <c r="A348" s="82"/>
      <c r="B348" s="82"/>
      <c r="C348" s="82"/>
      <c r="D348" s="82"/>
      <c r="E348" s="45" t="s">
        <v>60</v>
      </c>
      <c r="F348" s="59"/>
      <c r="G348" s="59"/>
      <c r="H348" s="59"/>
      <c r="I348" s="59"/>
      <c r="J348" s="59"/>
      <c r="K348" s="59"/>
      <c r="L348" s="59"/>
      <c r="M348" s="59"/>
      <c r="N348" s="59"/>
      <c r="O348" s="59"/>
      <c r="P348" s="59"/>
      <c r="Q348" s="60"/>
    </row>
    <row r="349" spans="1:17" s="25" customFormat="1" ht="45" hidden="1" x14ac:dyDescent="0.2">
      <c r="A349" s="82"/>
      <c r="B349" s="82"/>
      <c r="C349" s="82"/>
      <c r="D349" s="82"/>
      <c r="E349" s="45" t="s">
        <v>590</v>
      </c>
      <c r="F349" s="59">
        <f>G349+J349</f>
        <v>0</v>
      </c>
      <c r="G349" s="59"/>
      <c r="H349" s="59"/>
      <c r="I349" s="59"/>
      <c r="J349" s="59"/>
      <c r="K349" s="59">
        <f>L349+O349</f>
        <v>0</v>
      </c>
      <c r="L349" s="59">
        <v>0</v>
      </c>
      <c r="M349" s="59">
        <v>0</v>
      </c>
      <c r="N349" s="59">
        <v>0</v>
      </c>
      <c r="O349" s="59"/>
      <c r="P349" s="59">
        <v>0</v>
      </c>
      <c r="Q349" s="60">
        <f>F349+K349</f>
        <v>0</v>
      </c>
    </row>
    <row r="350" spans="1:17" s="33" customFormat="1" ht="62.25" customHeight="1" x14ac:dyDescent="0.2">
      <c r="A350" s="42" t="s">
        <v>692</v>
      </c>
      <c r="B350" s="51"/>
      <c r="C350" s="51" t="s">
        <v>693</v>
      </c>
      <c r="D350" s="51"/>
      <c r="E350" s="52" t="s">
        <v>694</v>
      </c>
      <c r="F350" s="62">
        <f>F351</f>
        <v>12625000</v>
      </c>
      <c r="G350" s="62">
        <f t="shared" ref="G350:Q350" si="83">G351</f>
        <v>12625000</v>
      </c>
      <c r="H350" s="62">
        <f t="shared" si="83"/>
        <v>0</v>
      </c>
      <c r="I350" s="62">
        <f t="shared" si="83"/>
        <v>0</v>
      </c>
      <c r="J350" s="62">
        <f t="shared" si="83"/>
        <v>0</v>
      </c>
      <c r="K350" s="62">
        <f t="shared" si="83"/>
        <v>2075000</v>
      </c>
      <c r="L350" s="62">
        <f t="shared" si="83"/>
        <v>0</v>
      </c>
      <c r="M350" s="62">
        <f t="shared" si="83"/>
        <v>0</v>
      </c>
      <c r="N350" s="62">
        <f t="shared" si="83"/>
        <v>0</v>
      </c>
      <c r="O350" s="62">
        <f t="shared" si="83"/>
        <v>2075000</v>
      </c>
      <c r="P350" s="62">
        <f t="shared" si="83"/>
        <v>2075000</v>
      </c>
      <c r="Q350" s="62">
        <f t="shared" si="83"/>
        <v>14700000</v>
      </c>
    </row>
    <row r="351" spans="1:17" s="33" customFormat="1" ht="69.75" customHeight="1" x14ac:dyDescent="0.2">
      <c r="A351" s="53" t="s">
        <v>695</v>
      </c>
      <c r="B351" s="42"/>
      <c r="C351" s="53" t="s">
        <v>693</v>
      </c>
      <c r="D351" s="53"/>
      <c r="E351" s="54" t="s">
        <v>694</v>
      </c>
      <c r="F351" s="63">
        <f>G351+J351</f>
        <v>12625000</v>
      </c>
      <c r="G351" s="63">
        <f t="shared" ref="G351:J352" si="84">G352</f>
        <v>12625000</v>
      </c>
      <c r="H351" s="63">
        <f t="shared" si="84"/>
        <v>0</v>
      </c>
      <c r="I351" s="63">
        <f t="shared" si="84"/>
        <v>0</v>
      </c>
      <c r="J351" s="63">
        <f t="shared" si="84"/>
        <v>0</v>
      </c>
      <c r="K351" s="63">
        <f>L351+O351</f>
        <v>2075000</v>
      </c>
      <c r="L351" s="63">
        <f t="shared" ref="L351:O352" si="85">L352</f>
        <v>0</v>
      </c>
      <c r="M351" s="63">
        <f t="shared" si="85"/>
        <v>0</v>
      </c>
      <c r="N351" s="63">
        <f t="shared" si="85"/>
        <v>0</v>
      </c>
      <c r="O351" s="63">
        <f t="shared" si="85"/>
        <v>2075000</v>
      </c>
      <c r="P351" s="63">
        <f>P352</f>
        <v>2075000</v>
      </c>
      <c r="Q351" s="63">
        <f>F351+K351</f>
        <v>14700000</v>
      </c>
    </row>
    <row r="352" spans="1:17" s="33" customFormat="1" ht="40.5" customHeight="1" x14ac:dyDescent="0.2">
      <c r="A352" s="47" t="s">
        <v>696</v>
      </c>
      <c r="B352" s="47" t="s">
        <v>697</v>
      </c>
      <c r="C352" s="47"/>
      <c r="D352" s="47"/>
      <c r="E352" s="48" t="s">
        <v>698</v>
      </c>
      <c r="F352" s="60">
        <f>F353</f>
        <v>12625000</v>
      </c>
      <c r="G352" s="60">
        <f t="shared" si="84"/>
        <v>12625000</v>
      </c>
      <c r="H352" s="60">
        <f t="shared" si="84"/>
        <v>0</v>
      </c>
      <c r="I352" s="60">
        <f t="shared" si="84"/>
        <v>0</v>
      </c>
      <c r="J352" s="60">
        <f t="shared" si="84"/>
        <v>0</v>
      </c>
      <c r="K352" s="60">
        <f>K353</f>
        <v>2075000</v>
      </c>
      <c r="L352" s="60">
        <f t="shared" si="85"/>
        <v>0</v>
      </c>
      <c r="M352" s="60">
        <f t="shared" si="85"/>
        <v>0</v>
      </c>
      <c r="N352" s="60">
        <f t="shared" si="85"/>
        <v>0</v>
      </c>
      <c r="O352" s="60">
        <f t="shared" si="85"/>
        <v>2075000</v>
      </c>
      <c r="P352" s="60">
        <f>P353</f>
        <v>2075000</v>
      </c>
      <c r="Q352" s="60">
        <f>Q353</f>
        <v>14700000</v>
      </c>
    </row>
    <row r="353" spans="1:17" s="25" customFormat="1" ht="29.25" customHeight="1" x14ac:dyDescent="0.2">
      <c r="A353" s="82" t="s">
        <v>699</v>
      </c>
      <c r="B353" s="82" t="s">
        <v>700</v>
      </c>
      <c r="C353" s="82">
        <v>170901</v>
      </c>
      <c r="D353" s="82" t="s">
        <v>701</v>
      </c>
      <c r="E353" s="45" t="s">
        <v>702</v>
      </c>
      <c r="F353" s="59">
        <f>G353+J353</f>
        <v>12625000</v>
      </c>
      <c r="G353" s="59">
        <v>12625000</v>
      </c>
      <c r="H353" s="59"/>
      <c r="I353" s="59"/>
      <c r="J353" s="59"/>
      <c r="K353" s="59">
        <f>L353+O353</f>
        <v>2075000</v>
      </c>
      <c r="L353" s="59"/>
      <c r="M353" s="59"/>
      <c r="N353" s="59"/>
      <c r="O353" s="59">
        <v>2075000</v>
      </c>
      <c r="P353" s="59">
        <v>2075000</v>
      </c>
      <c r="Q353" s="60">
        <f>F353+K353</f>
        <v>14700000</v>
      </c>
    </row>
    <row r="354" spans="1:17" s="33" customFormat="1" ht="57" x14ac:dyDescent="0.2">
      <c r="A354" s="42" t="s">
        <v>703</v>
      </c>
      <c r="B354" s="42"/>
      <c r="C354" s="42" t="s">
        <v>704</v>
      </c>
      <c r="D354" s="42"/>
      <c r="E354" s="43" t="s">
        <v>705</v>
      </c>
      <c r="F354" s="62">
        <f>G354+J354</f>
        <v>5500000</v>
      </c>
      <c r="G354" s="62">
        <f t="shared" ref="G354:J355" si="86">G355</f>
        <v>5500000</v>
      </c>
      <c r="H354" s="62">
        <f t="shared" si="86"/>
        <v>0</v>
      </c>
      <c r="I354" s="62">
        <f t="shared" si="86"/>
        <v>0</v>
      </c>
      <c r="J354" s="62">
        <f t="shared" si="86"/>
        <v>0</v>
      </c>
      <c r="K354" s="62">
        <f>L354+O354</f>
        <v>17500000</v>
      </c>
      <c r="L354" s="62">
        <f t="shared" ref="L354:P355" si="87">L355</f>
        <v>0</v>
      </c>
      <c r="M354" s="62">
        <f t="shared" si="87"/>
        <v>0</v>
      </c>
      <c r="N354" s="62">
        <f t="shared" si="87"/>
        <v>0</v>
      </c>
      <c r="O354" s="62">
        <f t="shared" si="87"/>
        <v>17500000</v>
      </c>
      <c r="P354" s="62">
        <f t="shared" si="87"/>
        <v>17500000</v>
      </c>
      <c r="Q354" s="62">
        <f>F354+K354</f>
        <v>23000000</v>
      </c>
    </row>
    <row r="355" spans="1:17" s="33" customFormat="1" ht="60" x14ac:dyDescent="0.2">
      <c r="A355" s="53" t="s">
        <v>706</v>
      </c>
      <c r="B355" s="42"/>
      <c r="C355" s="53" t="s">
        <v>704</v>
      </c>
      <c r="D355" s="53"/>
      <c r="E355" s="54" t="s">
        <v>705</v>
      </c>
      <c r="F355" s="72">
        <f>G355+J355</f>
        <v>5500000</v>
      </c>
      <c r="G355" s="72">
        <f t="shared" si="86"/>
        <v>5500000</v>
      </c>
      <c r="H355" s="72">
        <f t="shared" si="86"/>
        <v>0</v>
      </c>
      <c r="I355" s="72">
        <f t="shared" si="86"/>
        <v>0</v>
      </c>
      <c r="J355" s="72">
        <f t="shared" si="86"/>
        <v>0</v>
      </c>
      <c r="K355" s="72">
        <f>L355+O355</f>
        <v>17500000</v>
      </c>
      <c r="L355" s="72">
        <f t="shared" si="87"/>
        <v>0</v>
      </c>
      <c r="M355" s="72">
        <f t="shared" si="87"/>
        <v>0</v>
      </c>
      <c r="N355" s="72">
        <f t="shared" si="87"/>
        <v>0</v>
      </c>
      <c r="O355" s="72">
        <f t="shared" si="87"/>
        <v>17500000</v>
      </c>
      <c r="P355" s="72">
        <f t="shared" si="87"/>
        <v>17500000</v>
      </c>
      <c r="Q355" s="72">
        <f>F355+K355</f>
        <v>23000000</v>
      </c>
    </row>
    <row r="356" spans="1:17" s="25" customFormat="1" ht="58.5" customHeight="1" x14ac:dyDescent="0.2">
      <c r="A356" s="82" t="s">
        <v>707</v>
      </c>
      <c r="B356" s="82" t="s">
        <v>174</v>
      </c>
      <c r="C356" s="82" t="s">
        <v>175</v>
      </c>
      <c r="D356" s="82" t="s">
        <v>58</v>
      </c>
      <c r="E356" s="45" t="s">
        <v>176</v>
      </c>
      <c r="F356" s="59">
        <f>G356+J356</f>
        <v>5500000</v>
      </c>
      <c r="G356" s="59">
        <v>5500000</v>
      </c>
      <c r="H356" s="59"/>
      <c r="I356" s="59"/>
      <c r="J356" s="59"/>
      <c r="K356" s="59">
        <f>L356+O356</f>
        <v>17500000</v>
      </c>
      <c r="L356" s="59"/>
      <c r="M356" s="59"/>
      <c r="N356" s="59"/>
      <c r="O356" s="59">
        <v>17500000</v>
      </c>
      <c r="P356" s="59">
        <v>17500000</v>
      </c>
      <c r="Q356" s="60">
        <f>F356+K356</f>
        <v>23000000</v>
      </c>
    </row>
    <row r="357" spans="1:17" s="25" customFormat="1" ht="40.5" customHeight="1" x14ac:dyDescent="0.2">
      <c r="A357" s="42" t="s">
        <v>708</v>
      </c>
      <c r="B357" s="51"/>
      <c r="C357" s="51">
        <v>68</v>
      </c>
      <c r="D357" s="51"/>
      <c r="E357" s="52" t="s">
        <v>709</v>
      </c>
      <c r="F357" s="62">
        <f>F358</f>
        <v>3121410</v>
      </c>
      <c r="G357" s="62">
        <f t="shared" ref="G357:Q357" si="88">G358</f>
        <v>3121410</v>
      </c>
      <c r="H357" s="62">
        <f t="shared" si="88"/>
        <v>0</v>
      </c>
      <c r="I357" s="62">
        <f t="shared" si="88"/>
        <v>10000</v>
      </c>
      <c r="J357" s="62">
        <f t="shared" si="88"/>
        <v>0</v>
      </c>
      <c r="K357" s="62">
        <f t="shared" si="88"/>
        <v>5414000</v>
      </c>
      <c r="L357" s="62">
        <f t="shared" si="88"/>
        <v>0</v>
      </c>
      <c r="M357" s="62">
        <f t="shared" si="88"/>
        <v>0</v>
      </c>
      <c r="N357" s="62">
        <f t="shared" si="88"/>
        <v>0</v>
      </c>
      <c r="O357" s="62">
        <f t="shared" si="88"/>
        <v>5414000</v>
      </c>
      <c r="P357" s="62">
        <f t="shared" si="88"/>
        <v>5414000</v>
      </c>
      <c r="Q357" s="62">
        <f t="shared" si="88"/>
        <v>8535410</v>
      </c>
    </row>
    <row r="358" spans="1:17" s="25" customFormat="1" ht="45" x14ac:dyDescent="0.2">
      <c r="A358" s="53" t="s">
        <v>710</v>
      </c>
      <c r="B358" s="42"/>
      <c r="C358" s="53">
        <v>68</v>
      </c>
      <c r="D358" s="53"/>
      <c r="E358" s="54" t="s">
        <v>709</v>
      </c>
      <c r="F358" s="63">
        <f>G358+J358</f>
        <v>3121410</v>
      </c>
      <c r="G358" s="63">
        <f>G359+G360</f>
        <v>3121410</v>
      </c>
      <c r="H358" s="63">
        <f>H359+H360</f>
        <v>0</v>
      </c>
      <c r="I358" s="63">
        <f>I359+I360</f>
        <v>10000</v>
      </c>
      <c r="J358" s="63">
        <f>J359+J360</f>
        <v>0</v>
      </c>
      <c r="K358" s="63">
        <f>L358+O358</f>
        <v>5414000</v>
      </c>
      <c r="L358" s="63">
        <f>L359+L360</f>
        <v>0</v>
      </c>
      <c r="M358" s="63">
        <f>M359+M360</f>
        <v>0</v>
      </c>
      <c r="N358" s="63">
        <f>N359+N360</f>
        <v>0</v>
      </c>
      <c r="O358" s="63">
        <f>O359+O360</f>
        <v>5414000</v>
      </c>
      <c r="P358" s="63">
        <f>P359+P360</f>
        <v>5414000</v>
      </c>
      <c r="Q358" s="63">
        <f>F358+K358</f>
        <v>8535410</v>
      </c>
    </row>
    <row r="359" spans="1:17" s="25" customFormat="1" ht="45" x14ac:dyDescent="0.2">
      <c r="A359" s="82" t="s">
        <v>711</v>
      </c>
      <c r="B359" s="82" t="s">
        <v>712</v>
      </c>
      <c r="C359" s="82">
        <v>210105</v>
      </c>
      <c r="D359" s="82" t="s">
        <v>713</v>
      </c>
      <c r="E359" s="45" t="s">
        <v>714</v>
      </c>
      <c r="F359" s="59">
        <f>G359+J359</f>
        <v>2321410</v>
      </c>
      <c r="G359" s="59">
        <v>2321410</v>
      </c>
      <c r="H359" s="59"/>
      <c r="I359" s="59">
        <v>10000</v>
      </c>
      <c r="J359" s="59"/>
      <c r="K359" s="59">
        <f>L359+O359</f>
        <v>3014000</v>
      </c>
      <c r="L359" s="59"/>
      <c r="M359" s="59"/>
      <c r="N359" s="59"/>
      <c r="O359" s="59">
        <v>3014000</v>
      </c>
      <c r="P359" s="59">
        <v>3014000</v>
      </c>
      <c r="Q359" s="60">
        <f>F359+K359</f>
        <v>5335410</v>
      </c>
    </row>
    <row r="360" spans="1:17" s="25" customFormat="1" ht="62.25" customHeight="1" x14ac:dyDescent="0.2">
      <c r="A360" s="82" t="s">
        <v>715</v>
      </c>
      <c r="B360" s="82" t="s">
        <v>174</v>
      </c>
      <c r="C360" s="82" t="s">
        <v>175</v>
      </c>
      <c r="D360" s="82" t="s">
        <v>58</v>
      </c>
      <c r="E360" s="45" t="s">
        <v>176</v>
      </c>
      <c r="F360" s="59">
        <f>G360+J360</f>
        <v>800000</v>
      </c>
      <c r="G360" s="59">
        <v>800000</v>
      </c>
      <c r="H360" s="59"/>
      <c r="I360" s="59"/>
      <c r="J360" s="59"/>
      <c r="K360" s="59">
        <f>L360+O360</f>
        <v>2400000</v>
      </c>
      <c r="L360" s="59"/>
      <c r="M360" s="59"/>
      <c r="N360" s="59"/>
      <c r="O360" s="59">
        <v>2400000</v>
      </c>
      <c r="P360" s="59">
        <v>2400000</v>
      </c>
      <c r="Q360" s="60">
        <f>F360+K360</f>
        <v>3200000</v>
      </c>
    </row>
    <row r="361" spans="1:17" s="33" customFormat="1" ht="57" x14ac:dyDescent="0.2">
      <c r="A361" s="42" t="s">
        <v>716</v>
      </c>
      <c r="B361" s="51"/>
      <c r="C361" s="51" t="s">
        <v>717</v>
      </c>
      <c r="D361" s="51"/>
      <c r="E361" s="52" t="s">
        <v>718</v>
      </c>
      <c r="F361" s="62">
        <f>F362</f>
        <v>1470100</v>
      </c>
      <c r="G361" s="62">
        <f t="shared" ref="G361:Q361" si="89">G362</f>
        <v>793200</v>
      </c>
      <c r="H361" s="62">
        <f t="shared" si="89"/>
        <v>0</v>
      </c>
      <c r="I361" s="62">
        <f t="shared" si="89"/>
        <v>0</v>
      </c>
      <c r="J361" s="62">
        <f t="shared" si="89"/>
        <v>676900</v>
      </c>
      <c r="K361" s="62">
        <f t="shared" si="89"/>
        <v>0</v>
      </c>
      <c r="L361" s="62">
        <f t="shared" si="89"/>
        <v>0</v>
      </c>
      <c r="M361" s="62">
        <f t="shared" si="89"/>
        <v>0</v>
      </c>
      <c r="N361" s="62">
        <f t="shared" si="89"/>
        <v>0</v>
      </c>
      <c r="O361" s="62">
        <f t="shared" si="89"/>
        <v>0</v>
      </c>
      <c r="P361" s="62">
        <f t="shared" si="89"/>
        <v>0</v>
      </c>
      <c r="Q361" s="62">
        <f t="shared" si="89"/>
        <v>1470100</v>
      </c>
    </row>
    <row r="362" spans="1:17" s="33" customFormat="1" ht="45.75" customHeight="1" x14ac:dyDescent="0.2">
      <c r="A362" s="53" t="s">
        <v>719</v>
      </c>
      <c r="B362" s="42"/>
      <c r="C362" s="53" t="s">
        <v>717</v>
      </c>
      <c r="D362" s="53"/>
      <c r="E362" s="54" t="s">
        <v>718</v>
      </c>
      <c r="F362" s="63">
        <f>G362+J362</f>
        <v>1470100</v>
      </c>
      <c r="G362" s="63">
        <f>G363+G364+G365</f>
        <v>793200</v>
      </c>
      <c r="H362" s="63">
        <f>H363+H364+H365</f>
        <v>0</v>
      </c>
      <c r="I362" s="63">
        <f>I363+I364+I365</f>
        <v>0</v>
      </c>
      <c r="J362" s="63">
        <f>J363+J364+J365</f>
        <v>676900</v>
      </c>
      <c r="K362" s="63">
        <f>L362+O362</f>
        <v>0</v>
      </c>
      <c r="L362" s="63">
        <f>L363+L364+L365</f>
        <v>0</v>
      </c>
      <c r="M362" s="63">
        <f>M363+M364+M365</f>
        <v>0</v>
      </c>
      <c r="N362" s="63">
        <f>N363+N364+N365</f>
        <v>0</v>
      </c>
      <c r="O362" s="63">
        <f>O363+O364+O365</f>
        <v>0</v>
      </c>
      <c r="P362" s="63">
        <f>P363+P364+P365</f>
        <v>0</v>
      </c>
      <c r="Q362" s="63">
        <f>F362+K362</f>
        <v>1470100</v>
      </c>
    </row>
    <row r="363" spans="1:17" s="25" customFormat="1" ht="31.5" customHeight="1" x14ac:dyDescent="0.2">
      <c r="A363" s="82" t="s">
        <v>720</v>
      </c>
      <c r="B363" s="82" t="s">
        <v>721</v>
      </c>
      <c r="C363" s="82">
        <v>180109</v>
      </c>
      <c r="D363" s="82" t="s">
        <v>40</v>
      </c>
      <c r="E363" s="45" t="s">
        <v>43</v>
      </c>
      <c r="F363" s="59">
        <f>G363+J363</f>
        <v>796900</v>
      </c>
      <c r="G363" s="59">
        <v>120000</v>
      </c>
      <c r="H363" s="59">
        <v>0</v>
      </c>
      <c r="I363" s="59">
        <v>0</v>
      </c>
      <c r="J363" s="59">
        <v>676900</v>
      </c>
      <c r="K363" s="59">
        <f>L363+O363</f>
        <v>0</v>
      </c>
      <c r="L363" s="59"/>
      <c r="M363" s="59"/>
      <c r="N363" s="59"/>
      <c r="O363" s="59"/>
      <c r="P363" s="59"/>
      <c r="Q363" s="60">
        <f>F363+K363</f>
        <v>796900</v>
      </c>
    </row>
    <row r="364" spans="1:17" s="25" customFormat="1" ht="30" x14ac:dyDescent="0.2">
      <c r="A364" s="82" t="s">
        <v>722</v>
      </c>
      <c r="B364" s="82" t="s">
        <v>723</v>
      </c>
      <c r="C364" s="82">
        <v>180404</v>
      </c>
      <c r="D364" s="82" t="s">
        <v>50</v>
      </c>
      <c r="E364" s="45" t="s">
        <v>724</v>
      </c>
      <c r="F364" s="59">
        <f>G364+J364</f>
        <v>170000</v>
      </c>
      <c r="G364" s="59">
        <v>170000</v>
      </c>
      <c r="H364" s="59"/>
      <c r="I364" s="59"/>
      <c r="J364" s="59"/>
      <c r="K364" s="59">
        <f>L364+O364</f>
        <v>0</v>
      </c>
      <c r="L364" s="59"/>
      <c r="M364" s="59"/>
      <c r="N364" s="59"/>
      <c r="O364" s="59"/>
      <c r="P364" s="59"/>
      <c r="Q364" s="60">
        <f>F364+K364</f>
        <v>170000</v>
      </c>
    </row>
    <row r="365" spans="1:17" s="25" customFormat="1" ht="30" x14ac:dyDescent="0.2">
      <c r="A365" s="82" t="s">
        <v>725</v>
      </c>
      <c r="B365" s="82" t="s">
        <v>48</v>
      </c>
      <c r="C365" s="82" t="s">
        <v>49</v>
      </c>
      <c r="D365" s="82" t="s">
        <v>50</v>
      </c>
      <c r="E365" s="45" t="s">
        <v>726</v>
      </c>
      <c r="F365" s="59">
        <f>G365+J365</f>
        <v>503200</v>
      </c>
      <c r="G365" s="59">
        <v>503200</v>
      </c>
      <c r="H365" s="59"/>
      <c r="I365" s="59"/>
      <c r="J365" s="59"/>
      <c r="K365" s="59">
        <f>L365+O365</f>
        <v>0</v>
      </c>
      <c r="L365" s="59"/>
      <c r="M365" s="59"/>
      <c r="N365" s="59"/>
      <c r="O365" s="59"/>
      <c r="P365" s="59"/>
      <c r="Q365" s="60">
        <f>F365+K365</f>
        <v>503200</v>
      </c>
    </row>
    <row r="366" spans="1:17" s="33" customFormat="1" ht="42.75" x14ac:dyDescent="0.2">
      <c r="A366" s="42" t="s">
        <v>727</v>
      </c>
      <c r="B366" s="51"/>
      <c r="C366" s="51">
        <v>76</v>
      </c>
      <c r="D366" s="51"/>
      <c r="E366" s="52" t="s">
        <v>728</v>
      </c>
      <c r="F366" s="62">
        <f>F367</f>
        <v>9872551655</v>
      </c>
      <c r="G366" s="62">
        <f t="shared" ref="G366:Q366" si="90">G367</f>
        <v>9818383500</v>
      </c>
      <c r="H366" s="62">
        <f t="shared" si="90"/>
        <v>0</v>
      </c>
      <c r="I366" s="62">
        <f t="shared" si="90"/>
        <v>0</v>
      </c>
      <c r="J366" s="62">
        <f t="shared" si="90"/>
        <v>10168155</v>
      </c>
      <c r="K366" s="62">
        <f t="shared" si="90"/>
        <v>10673100</v>
      </c>
      <c r="L366" s="62">
        <f t="shared" si="90"/>
        <v>0</v>
      </c>
      <c r="M366" s="62">
        <f t="shared" si="90"/>
        <v>0</v>
      </c>
      <c r="N366" s="62">
        <f t="shared" si="90"/>
        <v>0</v>
      </c>
      <c r="O366" s="62">
        <f t="shared" si="90"/>
        <v>10673100</v>
      </c>
      <c r="P366" s="62">
        <f t="shared" si="90"/>
        <v>10673100</v>
      </c>
      <c r="Q366" s="62">
        <f t="shared" si="90"/>
        <v>9883224755</v>
      </c>
    </row>
    <row r="367" spans="1:17" s="33" customFormat="1" ht="47.25" customHeight="1" x14ac:dyDescent="0.2">
      <c r="A367" s="53" t="s">
        <v>729</v>
      </c>
      <c r="B367" s="42"/>
      <c r="C367" s="53">
        <v>76</v>
      </c>
      <c r="D367" s="53"/>
      <c r="E367" s="54" t="s">
        <v>728</v>
      </c>
      <c r="F367" s="63">
        <f>F368+F369+F370+F371+F373+F374+F375+F376+F377+F378+F379+F380+F372</f>
        <v>9872551655</v>
      </c>
      <c r="G367" s="63">
        <f t="shared" ref="G367:P367" si="91">G368+G369+G370+G371+G373+G374+G375+G376+G377+G378+G379+G380+G372</f>
        <v>9818383500</v>
      </c>
      <c r="H367" s="63">
        <f t="shared" si="91"/>
        <v>0</v>
      </c>
      <c r="I367" s="63">
        <f t="shared" si="91"/>
        <v>0</v>
      </c>
      <c r="J367" s="63">
        <f>J368+J369+J370+J371+J373+J374+J375+J376+J377+J378+J379+J380+J372</f>
        <v>10168155</v>
      </c>
      <c r="K367" s="63">
        <f t="shared" si="91"/>
        <v>10673100</v>
      </c>
      <c r="L367" s="63">
        <f t="shared" si="91"/>
        <v>0</v>
      </c>
      <c r="M367" s="63">
        <f t="shared" si="91"/>
        <v>0</v>
      </c>
      <c r="N367" s="63">
        <f t="shared" si="91"/>
        <v>0</v>
      </c>
      <c r="O367" s="63">
        <f t="shared" si="91"/>
        <v>10673100</v>
      </c>
      <c r="P367" s="63">
        <f t="shared" si="91"/>
        <v>10673100</v>
      </c>
      <c r="Q367" s="69">
        <f>Q368+Q369+Q370+Q371+Q373+Q374+Q375+Q376+Q377+Q378+Q379+Q380+Q372</f>
        <v>9883224755</v>
      </c>
    </row>
    <row r="368" spans="1:17" s="25" customFormat="1" ht="18" customHeight="1" x14ac:dyDescent="0.2">
      <c r="A368" s="82" t="s">
        <v>730</v>
      </c>
      <c r="B368" s="82" t="s">
        <v>731</v>
      </c>
      <c r="C368" s="82">
        <v>250102</v>
      </c>
      <c r="D368" s="82" t="s">
        <v>54</v>
      </c>
      <c r="E368" s="45" t="s">
        <v>732</v>
      </c>
      <c r="F368" s="59">
        <v>44000000</v>
      </c>
      <c r="G368" s="59"/>
      <c r="H368" s="59"/>
      <c r="I368" s="59"/>
      <c r="J368" s="59"/>
      <c r="K368" s="59">
        <f t="shared" ref="K368:K380" si="92">L368+O368</f>
        <v>0</v>
      </c>
      <c r="L368" s="59"/>
      <c r="M368" s="59"/>
      <c r="N368" s="59"/>
      <c r="O368" s="59"/>
      <c r="P368" s="59"/>
      <c r="Q368" s="60">
        <f>F368+K368</f>
        <v>44000000</v>
      </c>
    </row>
    <row r="369" spans="1:17" s="25" customFormat="1" ht="18" customHeight="1" x14ac:dyDescent="0.2">
      <c r="A369" s="82" t="s">
        <v>733</v>
      </c>
      <c r="B369" s="82" t="s">
        <v>734</v>
      </c>
      <c r="C369" s="82" t="s">
        <v>735</v>
      </c>
      <c r="D369" s="82" t="s">
        <v>58</v>
      </c>
      <c r="E369" s="45" t="s">
        <v>736</v>
      </c>
      <c r="F369" s="59">
        <f t="shared" ref="F369:F380" si="93">G369+J369</f>
        <v>453342000</v>
      </c>
      <c r="G369" s="59">
        <v>453342000</v>
      </c>
      <c r="H369" s="59"/>
      <c r="I369" s="59"/>
      <c r="J369" s="59"/>
      <c r="K369" s="59">
        <f t="shared" si="92"/>
        <v>0</v>
      </c>
      <c r="L369" s="59"/>
      <c r="M369" s="59"/>
      <c r="N369" s="59"/>
      <c r="O369" s="59"/>
      <c r="P369" s="59"/>
      <c r="Q369" s="60">
        <f t="shared" ref="Q369:Q375" si="94">F369+K369</f>
        <v>453342000</v>
      </c>
    </row>
    <row r="370" spans="1:17" s="25" customFormat="1" ht="18" customHeight="1" x14ac:dyDescent="0.2">
      <c r="A370" s="82" t="s">
        <v>737</v>
      </c>
      <c r="B370" s="82" t="s">
        <v>738</v>
      </c>
      <c r="C370" s="82" t="s">
        <v>739</v>
      </c>
      <c r="D370" s="82" t="s">
        <v>58</v>
      </c>
      <c r="E370" s="45" t="s">
        <v>740</v>
      </c>
      <c r="F370" s="59">
        <f>G370+J370</f>
        <v>5307000</v>
      </c>
      <c r="G370" s="59">
        <v>5307000</v>
      </c>
      <c r="H370" s="59"/>
      <c r="I370" s="59"/>
      <c r="J370" s="59"/>
      <c r="K370" s="59">
        <f>L370+O370</f>
        <v>0</v>
      </c>
      <c r="L370" s="59"/>
      <c r="M370" s="59"/>
      <c r="N370" s="59"/>
      <c r="O370" s="59"/>
      <c r="P370" s="59"/>
      <c r="Q370" s="60">
        <f t="shared" si="94"/>
        <v>5307000</v>
      </c>
    </row>
    <row r="371" spans="1:17" s="25" customFormat="1" ht="18" customHeight="1" x14ac:dyDescent="0.2">
      <c r="A371" s="82" t="s">
        <v>741</v>
      </c>
      <c r="B371" s="82" t="s">
        <v>742</v>
      </c>
      <c r="C371" s="82" t="s">
        <v>743</v>
      </c>
      <c r="D371" s="82" t="s">
        <v>58</v>
      </c>
      <c r="E371" s="45" t="s">
        <v>744</v>
      </c>
      <c r="F371" s="59">
        <f t="shared" si="93"/>
        <v>31000000</v>
      </c>
      <c r="G371" s="59">
        <f>36307000-5307000</f>
        <v>31000000</v>
      </c>
      <c r="H371" s="59"/>
      <c r="I371" s="59"/>
      <c r="J371" s="59"/>
      <c r="K371" s="59">
        <f t="shared" si="92"/>
        <v>0</v>
      </c>
      <c r="L371" s="59"/>
      <c r="M371" s="59"/>
      <c r="N371" s="59"/>
      <c r="O371" s="59"/>
      <c r="P371" s="59"/>
      <c r="Q371" s="60">
        <f t="shared" si="94"/>
        <v>31000000</v>
      </c>
    </row>
    <row r="372" spans="1:17" s="25" customFormat="1" ht="91.5" hidden="1" customHeight="1" x14ac:dyDescent="0.2">
      <c r="A372" s="82"/>
      <c r="B372" s="82"/>
      <c r="C372" s="82"/>
      <c r="D372" s="82" t="s">
        <v>58</v>
      </c>
      <c r="E372" s="45" t="s">
        <v>745</v>
      </c>
      <c r="F372" s="59">
        <f t="shared" si="93"/>
        <v>0</v>
      </c>
      <c r="G372" s="59"/>
      <c r="H372" s="59"/>
      <c r="I372" s="59"/>
      <c r="J372" s="59"/>
      <c r="K372" s="59"/>
      <c r="L372" s="59"/>
      <c r="M372" s="59"/>
      <c r="N372" s="59"/>
      <c r="O372" s="59"/>
      <c r="P372" s="59"/>
      <c r="Q372" s="60">
        <f t="shared" si="94"/>
        <v>0</v>
      </c>
    </row>
    <row r="373" spans="1:17" s="25" customFormat="1" ht="135" x14ac:dyDescent="0.2">
      <c r="A373" s="82" t="s">
        <v>746</v>
      </c>
      <c r="B373" s="82" t="s">
        <v>747</v>
      </c>
      <c r="C373" s="82">
        <v>250326</v>
      </c>
      <c r="D373" s="82" t="s">
        <v>58</v>
      </c>
      <c r="E373" s="45" t="s">
        <v>748</v>
      </c>
      <c r="F373" s="59">
        <f t="shared" si="93"/>
        <v>3756316000</v>
      </c>
      <c r="G373" s="59">
        <v>3756316000</v>
      </c>
      <c r="H373" s="59"/>
      <c r="I373" s="59"/>
      <c r="J373" s="59"/>
      <c r="K373" s="59">
        <f t="shared" si="92"/>
        <v>0</v>
      </c>
      <c r="L373" s="59"/>
      <c r="M373" s="59"/>
      <c r="N373" s="59"/>
      <c r="O373" s="59"/>
      <c r="P373" s="59"/>
      <c r="Q373" s="60">
        <f t="shared" si="94"/>
        <v>3756316000</v>
      </c>
    </row>
    <row r="374" spans="1:17" s="25" customFormat="1" ht="165" x14ac:dyDescent="0.2">
      <c r="A374" s="82" t="s">
        <v>749</v>
      </c>
      <c r="B374" s="82" t="s">
        <v>750</v>
      </c>
      <c r="C374" s="82">
        <v>250328</v>
      </c>
      <c r="D374" s="82" t="s">
        <v>58</v>
      </c>
      <c r="E374" s="45" t="s">
        <v>751</v>
      </c>
      <c r="F374" s="59">
        <f t="shared" si="93"/>
        <v>5357856600</v>
      </c>
      <c r="G374" s="59">
        <v>5357856600</v>
      </c>
      <c r="H374" s="59"/>
      <c r="I374" s="59"/>
      <c r="J374" s="59"/>
      <c r="K374" s="59">
        <f t="shared" si="92"/>
        <v>0</v>
      </c>
      <c r="L374" s="59"/>
      <c r="M374" s="59"/>
      <c r="N374" s="59"/>
      <c r="O374" s="59"/>
      <c r="P374" s="59"/>
      <c r="Q374" s="60">
        <f t="shared" si="94"/>
        <v>5357856600</v>
      </c>
    </row>
    <row r="375" spans="1:17" s="25" customFormat="1" ht="90" x14ac:dyDescent="0.2">
      <c r="A375" s="82" t="s">
        <v>752</v>
      </c>
      <c r="B375" s="82" t="s">
        <v>753</v>
      </c>
      <c r="C375" s="82">
        <v>250330</v>
      </c>
      <c r="D375" s="82" t="s">
        <v>58</v>
      </c>
      <c r="E375" s="45" t="s">
        <v>754</v>
      </c>
      <c r="F375" s="59">
        <f t="shared" si="93"/>
        <v>45758200</v>
      </c>
      <c r="G375" s="59">
        <v>45758200</v>
      </c>
      <c r="H375" s="59"/>
      <c r="I375" s="59"/>
      <c r="J375" s="59"/>
      <c r="K375" s="59">
        <f t="shared" si="92"/>
        <v>0</v>
      </c>
      <c r="L375" s="59"/>
      <c r="M375" s="59"/>
      <c r="N375" s="59"/>
      <c r="O375" s="59"/>
      <c r="P375" s="59"/>
      <c r="Q375" s="60">
        <f t="shared" si="94"/>
        <v>45758200</v>
      </c>
    </row>
    <row r="376" spans="1:17" s="25" customFormat="1" ht="30" x14ac:dyDescent="0.2">
      <c r="A376" s="82" t="s">
        <v>755</v>
      </c>
      <c r="B376" s="82" t="s">
        <v>756</v>
      </c>
      <c r="C376" s="82">
        <v>250339</v>
      </c>
      <c r="D376" s="82" t="s">
        <v>58</v>
      </c>
      <c r="E376" s="45" t="s">
        <v>757</v>
      </c>
      <c r="F376" s="59">
        <f>G376+J376</f>
        <v>65672200</v>
      </c>
      <c r="G376" s="59">
        <v>65672200</v>
      </c>
      <c r="H376" s="59"/>
      <c r="I376" s="59"/>
      <c r="J376" s="59"/>
      <c r="K376" s="59">
        <f>L376+O376</f>
        <v>0</v>
      </c>
      <c r="L376" s="59"/>
      <c r="M376" s="59"/>
      <c r="N376" s="59"/>
      <c r="O376" s="59"/>
      <c r="P376" s="59"/>
      <c r="Q376" s="60">
        <f>F376+K376</f>
        <v>65672200</v>
      </c>
    </row>
    <row r="377" spans="1:17" s="25" customFormat="1" ht="67.5" customHeight="1" x14ac:dyDescent="0.2">
      <c r="A377" s="82" t="s">
        <v>758</v>
      </c>
      <c r="B377" s="82" t="s">
        <v>174</v>
      </c>
      <c r="C377" s="82" t="s">
        <v>175</v>
      </c>
      <c r="D377" s="82" t="s">
        <v>58</v>
      </c>
      <c r="E377" s="45" t="s">
        <v>176</v>
      </c>
      <c r="F377" s="59">
        <f>G377+J377</f>
        <v>7326900</v>
      </c>
      <c r="G377" s="59">
        <v>7326900</v>
      </c>
      <c r="H377" s="59"/>
      <c r="I377" s="59"/>
      <c r="J377" s="59"/>
      <c r="K377" s="59">
        <f>L377+O377</f>
        <v>2673100</v>
      </c>
      <c r="L377" s="59"/>
      <c r="M377" s="59"/>
      <c r="N377" s="59"/>
      <c r="O377" s="59">
        <v>2673100</v>
      </c>
      <c r="P377" s="59">
        <v>2673100</v>
      </c>
      <c r="Q377" s="60">
        <f>F377+K377</f>
        <v>10000000</v>
      </c>
    </row>
    <row r="378" spans="1:17" s="25" customFormat="1" ht="72.75" hidden="1" customHeight="1" x14ac:dyDescent="0.2">
      <c r="A378" s="82" t="s">
        <v>759</v>
      </c>
      <c r="B378" s="82" t="s">
        <v>182</v>
      </c>
      <c r="C378" s="82" t="s">
        <v>183</v>
      </c>
      <c r="D378" s="82" t="s">
        <v>58</v>
      </c>
      <c r="E378" s="45" t="s">
        <v>184</v>
      </c>
      <c r="F378" s="59">
        <f>G378+J378</f>
        <v>0</v>
      </c>
      <c r="G378" s="59"/>
      <c r="H378" s="59"/>
      <c r="I378" s="59"/>
      <c r="J378" s="59"/>
      <c r="K378" s="59">
        <f>L378+O378</f>
        <v>0</v>
      </c>
      <c r="L378" s="59"/>
      <c r="M378" s="59"/>
      <c r="N378" s="59"/>
      <c r="O378" s="59"/>
      <c r="P378" s="59"/>
      <c r="Q378" s="60">
        <f>F378+K378</f>
        <v>0</v>
      </c>
    </row>
    <row r="379" spans="1:17" s="25" customFormat="1" ht="78.75" customHeight="1" x14ac:dyDescent="0.2">
      <c r="A379" s="50">
        <v>7618440</v>
      </c>
      <c r="B379" s="50">
        <v>8440</v>
      </c>
      <c r="C379" s="50">
        <v>250366</v>
      </c>
      <c r="D379" s="50" t="s">
        <v>58</v>
      </c>
      <c r="E379" s="45" t="s">
        <v>445</v>
      </c>
      <c r="F379" s="59">
        <f>G379+J379</f>
        <v>10168155</v>
      </c>
      <c r="G379" s="59"/>
      <c r="H379" s="59"/>
      <c r="I379" s="59"/>
      <c r="J379" s="59">
        <v>10168155</v>
      </c>
      <c r="K379" s="59">
        <f>L379+O379</f>
        <v>8000000</v>
      </c>
      <c r="L379" s="59"/>
      <c r="M379" s="59"/>
      <c r="N379" s="59"/>
      <c r="O379" s="59">
        <v>8000000</v>
      </c>
      <c r="P379" s="59">
        <v>8000000</v>
      </c>
      <c r="Q379" s="60">
        <f>F379+K379</f>
        <v>18168155</v>
      </c>
    </row>
    <row r="380" spans="1:17" s="25" customFormat="1" ht="204.75" customHeight="1" x14ac:dyDescent="0.2">
      <c r="A380" s="82" t="s">
        <v>760</v>
      </c>
      <c r="B380" s="82" t="s">
        <v>761</v>
      </c>
      <c r="C380" s="82">
        <v>250376</v>
      </c>
      <c r="D380" s="82" t="s">
        <v>58</v>
      </c>
      <c r="E380" s="45" t="s">
        <v>762</v>
      </c>
      <c r="F380" s="59">
        <f t="shared" si="93"/>
        <v>95804600</v>
      </c>
      <c r="G380" s="59">
        <v>95804600</v>
      </c>
      <c r="H380" s="59"/>
      <c r="I380" s="59"/>
      <c r="J380" s="59"/>
      <c r="K380" s="59">
        <f t="shared" si="92"/>
        <v>0</v>
      </c>
      <c r="L380" s="59"/>
      <c r="M380" s="59"/>
      <c r="N380" s="59"/>
      <c r="O380" s="59"/>
      <c r="P380" s="59"/>
      <c r="Q380" s="60">
        <f>F380+K380</f>
        <v>95804600</v>
      </c>
    </row>
    <row r="381" spans="1:17" s="25" customFormat="1" ht="36" customHeight="1" x14ac:dyDescent="0.2">
      <c r="A381" s="82"/>
      <c r="B381" s="82"/>
      <c r="C381" s="82"/>
      <c r="D381" s="82"/>
      <c r="E381" s="37" t="s">
        <v>763</v>
      </c>
      <c r="F381" s="60">
        <f t="shared" ref="F381:Q381" si="95">F366+F283+F232+F215+F207+F174+F145+F82+F37+F29+F9+F34+F239+F287+F312+F315+F324+F334+F350+F361+F357+F354</f>
        <v>14890044935</v>
      </c>
      <c r="G381" s="60">
        <f t="shared" si="95"/>
        <v>14762729841</v>
      </c>
      <c r="H381" s="60">
        <f t="shared" si="95"/>
        <v>858887647</v>
      </c>
      <c r="I381" s="60">
        <f t="shared" si="95"/>
        <v>177286307</v>
      </c>
      <c r="J381" s="60">
        <f t="shared" si="95"/>
        <v>83315094</v>
      </c>
      <c r="K381" s="60">
        <f t="shared" si="95"/>
        <v>4486107148.1899996</v>
      </c>
      <c r="L381" s="60">
        <f t="shared" si="95"/>
        <v>382637918.03999996</v>
      </c>
      <c r="M381" s="60">
        <f t="shared" si="95"/>
        <v>31325814</v>
      </c>
      <c r="N381" s="60">
        <f t="shared" si="95"/>
        <v>9160514</v>
      </c>
      <c r="O381" s="60">
        <f t="shared" si="95"/>
        <v>4103469230.1499996</v>
      </c>
      <c r="P381" s="60">
        <f t="shared" si="95"/>
        <v>3179661328.5699997</v>
      </c>
      <c r="Q381" s="60">
        <f t="shared" si="95"/>
        <v>19376152083.190002</v>
      </c>
    </row>
    <row r="383" spans="1:17" ht="57" customHeight="1" x14ac:dyDescent="0.25">
      <c r="A383" s="41"/>
      <c r="B383" s="41"/>
      <c r="E383" s="92"/>
      <c r="F383" s="92"/>
      <c r="G383" s="92"/>
      <c r="H383" s="28"/>
      <c r="I383" s="28"/>
      <c r="J383" s="88"/>
      <c r="K383" s="88"/>
      <c r="L383" s="88"/>
      <c r="M383" s="88"/>
      <c r="N383" s="88"/>
      <c r="O383" s="38"/>
      <c r="P383" s="39"/>
      <c r="Q383" s="24"/>
    </row>
    <row r="384" spans="1:17" ht="20.25" x14ac:dyDescent="0.3">
      <c r="A384" s="41"/>
      <c r="B384" s="41"/>
      <c r="E384" s="94" t="s">
        <v>764</v>
      </c>
      <c r="F384" s="94"/>
      <c r="G384" s="94"/>
      <c r="H384" s="56"/>
      <c r="I384" s="56"/>
      <c r="J384" s="56"/>
      <c r="K384" s="56"/>
      <c r="L384" s="56"/>
      <c r="M384" s="56"/>
      <c r="N384" s="56"/>
      <c r="O384" s="2" t="s">
        <v>765</v>
      </c>
      <c r="P384" s="1"/>
      <c r="Q384" s="24"/>
    </row>
    <row r="385" spans="3:17" x14ac:dyDescent="0.2">
      <c r="E385" s="88"/>
      <c r="F385" s="35"/>
      <c r="G385" s="35"/>
      <c r="H385" s="35"/>
      <c r="I385" s="35"/>
      <c r="J385" s="35"/>
      <c r="K385" s="35"/>
      <c r="L385" s="35"/>
      <c r="M385" s="35"/>
      <c r="N385" s="35"/>
      <c r="O385" s="35"/>
      <c r="P385" s="35"/>
      <c r="Q385" s="35"/>
    </row>
    <row r="386" spans="3:17" ht="23.25" customHeight="1" x14ac:dyDescent="0.2">
      <c r="E386" s="89"/>
      <c r="F386" s="90"/>
      <c r="G386" s="90"/>
      <c r="H386" s="90"/>
      <c r="I386" s="90"/>
      <c r="J386" s="90"/>
      <c r="K386" s="90"/>
      <c r="L386" s="90"/>
      <c r="M386" s="90"/>
      <c r="N386" s="90"/>
      <c r="O386" s="90"/>
      <c r="P386" s="90"/>
      <c r="Q386" s="90"/>
    </row>
    <row r="387" spans="3:17" ht="27.75" customHeight="1" x14ac:dyDescent="0.2">
      <c r="E387" s="89"/>
      <c r="F387" s="35"/>
      <c r="G387" s="35"/>
      <c r="H387" s="35"/>
      <c r="I387" s="35"/>
      <c r="J387" s="35"/>
      <c r="K387" s="35"/>
      <c r="L387" s="35"/>
      <c r="M387" s="35"/>
      <c r="N387" s="35"/>
      <c r="O387" s="35"/>
      <c r="P387" s="35"/>
      <c r="Q387" s="35"/>
    </row>
    <row r="388" spans="3:17" ht="30" customHeight="1" x14ac:dyDescent="0.2">
      <c r="E388" s="89"/>
      <c r="F388" s="35"/>
      <c r="G388" s="35"/>
      <c r="H388" s="35"/>
      <c r="I388" s="35"/>
      <c r="J388" s="35"/>
      <c r="K388" s="35"/>
      <c r="L388" s="35"/>
      <c r="M388" s="35"/>
      <c r="N388" s="35"/>
      <c r="O388" s="35"/>
      <c r="P388" s="35"/>
      <c r="Q388" s="35"/>
    </row>
    <row r="389" spans="3:17" x14ac:dyDescent="0.2">
      <c r="E389" s="88"/>
      <c r="F389" s="35"/>
      <c r="G389" s="35"/>
      <c r="H389" s="35"/>
      <c r="I389" s="35"/>
      <c r="J389" s="35"/>
      <c r="K389" s="35"/>
      <c r="L389" s="35"/>
      <c r="M389" s="35"/>
      <c r="N389" s="35"/>
      <c r="O389" s="35"/>
      <c r="P389" s="35"/>
      <c r="Q389" s="35"/>
    </row>
    <row r="390" spans="3:17" x14ac:dyDescent="0.2">
      <c r="E390" s="88"/>
      <c r="F390" s="35"/>
      <c r="G390" s="88"/>
      <c r="H390" s="88"/>
      <c r="I390" s="88"/>
      <c r="J390" s="88"/>
      <c r="K390" s="35"/>
      <c r="L390" s="88"/>
      <c r="M390" s="88"/>
      <c r="N390" s="88"/>
      <c r="O390" s="88"/>
      <c r="P390" s="88"/>
      <c r="Q390" s="35"/>
    </row>
    <row r="391" spans="3:17" x14ac:dyDescent="0.2">
      <c r="E391" s="88"/>
      <c r="F391" s="35"/>
      <c r="G391" s="35"/>
      <c r="H391" s="35"/>
      <c r="I391" s="88"/>
      <c r="J391" s="88"/>
      <c r="K391" s="35"/>
      <c r="L391" s="88"/>
      <c r="M391" s="88"/>
      <c r="N391" s="88"/>
      <c r="O391" s="88"/>
      <c r="P391" s="88"/>
      <c r="Q391" s="88"/>
    </row>
    <row r="392" spans="3:17" x14ac:dyDescent="0.2">
      <c r="E392" s="88"/>
      <c r="F392" s="35"/>
      <c r="G392" s="35"/>
      <c r="H392" s="35"/>
      <c r="I392" s="88"/>
      <c r="J392" s="88"/>
      <c r="K392" s="88"/>
      <c r="L392" s="88"/>
      <c r="M392" s="88"/>
      <c r="N392" s="88"/>
      <c r="O392" s="88"/>
      <c r="P392" s="88"/>
      <c r="Q392" s="88"/>
    </row>
    <row r="393" spans="3:17" ht="23.25" customHeight="1" x14ac:dyDescent="0.2">
      <c r="C393" s="8"/>
      <c r="D393" s="8"/>
      <c r="E393" s="8"/>
      <c r="F393" s="8"/>
      <c r="G393" s="8"/>
      <c r="H393" s="8"/>
      <c r="I393" s="8"/>
      <c r="J393" s="8"/>
      <c r="K393" s="8"/>
      <c r="L393" s="8"/>
      <c r="M393" s="8"/>
      <c r="N393" s="8"/>
      <c r="O393" s="8"/>
      <c r="P393" s="8"/>
      <c r="Q393" s="8"/>
    </row>
    <row r="394" spans="3:17" x14ac:dyDescent="0.2">
      <c r="C394" s="24"/>
      <c r="E394" s="88"/>
      <c r="F394" s="88"/>
      <c r="G394" s="88"/>
      <c r="H394" s="88"/>
      <c r="I394" s="88"/>
      <c r="J394" s="88"/>
      <c r="K394" s="88"/>
      <c r="L394" s="88"/>
      <c r="M394" s="88"/>
      <c r="N394" s="88"/>
      <c r="O394" s="88"/>
      <c r="P394" s="88"/>
      <c r="Q394" s="88"/>
    </row>
    <row r="397" spans="3:17" ht="18.75" x14ac:dyDescent="0.3">
      <c r="E397" s="34"/>
      <c r="F397" s="35"/>
      <c r="G397" s="35"/>
      <c r="H397" s="35"/>
      <c r="I397" s="35"/>
      <c r="J397" s="35"/>
      <c r="K397" s="35"/>
      <c r="L397" s="35"/>
      <c r="M397" s="35"/>
      <c r="N397" s="35"/>
      <c r="O397" s="35"/>
      <c r="P397" s="35"/>
      <c r="Q397" s="35"/>
    </row>
    <row r="398" spans="3:17" ht="18.75" x14ac:dyDescent="0.3">
      <c r="E398" s="34"/>
      <c r="F398" s="35"/>
      <c r="G398" s="35"/>
      <c r="H398" s="35"/>
      <c r="I398" s="35"/>
      <c r="J398" s="35"/>
      <c r="K398" s="35"/>
      <c r="L398" s="35"/>
      <c r="M398" s="35"/>
      <c r="N398" s="35"/>
      <c r="O398" s="35"/>
      <c r="P398" s="35"/>
      <c r="Q398" s="35"/>
    </row>
    <row r="399" spans="3:17" ht="18.75" x14ac:dyDescent="0.3">
      <c r="E399" s="34"/>
      <c r="F399" s="88"/>
      <c r="G399" s="88"/>
      <c r="H399" s="88"/>
      <c r="I399" s="88"/>
      <c r="J399" s="88"/>
      <c r="K399" s="88"/>
      <c r="L399" s="88"/>
      <c r="M399" s="88"/>
      <c r="N399" s="88"/>
      <c r="O399" s="88"/>
      <c r="P399" s="88"/>
      <c r="Q399" s="88"/>
    </row>
    <row r="400" spans="3:17" x14ac:dyDescent="0.2">
      <c r="E400" s="88"/>
      <c r="F400" s="91"/>
      <c r="G400" s="91"/>
      <c r="H400" s="91"/>
      <c r="I400" s="91"/>
      <c r="J400" s="91"/>
      <c r="K400" s="91"/>
      <c r="L400" s="91"/>
      <c r="M400" s="91"/>
      <c r="N400" s="91"/>
      <c r="O400" s="91"/>
      <c r="P400" s="91"/>
      <c r="Q400" s="91"/>
    </row>
  </sheetData>
  <customSheetViews>
    <customSheetView guid="{E02D48B6-D0D9-4E6E-B70D-8E13580A6528}" scale="80" showPageBreaks="1" showGridLines="0" printArea="1" showAutoFilter="1" hiddenColumns="1" view="pageBreakPreview" showRuler="0" topLeftCell="B1">
      <pane xSplit="4" ySplit="8" topLeftCell="F171" activePane="bottomRight" state="frozen"/>
      <selection pane="bottomRight" activeCell="E175" sqref="E175:E176"/>
      <pageMargins left="0" right="0" top="0" bottom="0" header="0" footer="0"/>
      <printOptions horizontalCentered="1"/>
      <pageSetup paperSize="9" scale="65" fitToHeight="0" orientation="landscape" horizontalDpi="300" verticalDpi="300" r:id="rId1"/>
      <headerFooter alignWithMargins="0">
        <oddFooter>&amp;R&amp;P</oddFooter>
      </headerFooter>
      <autoFilter ref="B1:S1"/>
    </customSheetView>
    <customSheetView guid="{96E2A35E-4A48-419F-9E38-8CEFA5D27C66}" scale="80" showPageBreaks="1" showGridLines="0" printArea="1" showAutoFilter="1" hiddenColumns="1" view="pageBreakPreview" showRuler="0" topLeftCell="B1">
      <pane xSplit="4" ySplit="8" topLeftCell="F9" activePane="bottomRight" state="frozen"/>
      <selection pane="bottomRight" activeCell="H11" sqref="H11"/>
      <pageMargins left="0" right="0" top="0" bottom="0" header="0" footer="0"/>
      <printOptions horizontalCentered="1"/>
      <pageSetup paperSize="9" scale="65" fitToHeight="0" orientation="landscape" horizontalDpi="300" verticalDpi="300" r:id="rId2"/>
      <headerFooter alignWithMargins="0">
        <oddFooter>&amp;R&amp;P</oddFooter>
      </headerFooter>
      <autoFilter ref="B1:S1"/>
    </customSheetView>
    <customSheetView guid="{48EF5860-4203-47F1-8497-6BEAE9FC7DAC}" scale="80" showPageBreaks="1" showGridLines="0" printArea="1" showAutoFilter="1" hiddenColumns="1" view="pageBreakPreview" showRuler="0" topLeftCell="B1">
      <pane xSplit="4" ySplit="8" topLeftCell="F162" activePane="bottomRight" state="frozen"/>
      <selection pane="bottomRight" activeCell="AB166" sqref="AB166"/>
      <pageMargins left="0" right="0" top="0" bottom="0" header="0" footer="0"/>
      <printOptions horizontalCentered="1"/>
      <pageSetup paperSize="9" scale="65" fitToHeight="0" orientation="landscape" horizontalDpi="300" verticalDpi="300" r:id="rId3"/>
      <headerFooter alignWithMargins="0">
        <oddFooter>&amp;R&amp;P</oddFooter>
      </headerFooter>
      <autoFilter ref="B1:S1"/>
    </customSheetView>
    <customSheetView guid="{D712F871-6858-44B8-AA22-8F2C734047E2}" scale="80" showPageBreaks="1" showGridLines="0" printArea="1" showAutoFilter="1" hiddenColumns="1" view="pageBreakPreview" topLeftCell="B1">
      <pane xSplit="4" ySplit="8" topLeftCell="F9" activePane="bottomRight" state="frozen"/>
      <selection pane="bottomRight" activeCell="H11" sqref="H11"/>
      <pageMargins left="0" right="0" top="0" bottom="0" header="0" footer="0"/>
      <printOptions horizontalCentered="1"/>
      <pageSetup paperSize="9" scale="65" fitToHeight="0" orientation="landscape" horizontalDpi="300" verticalDpi="300" r:id="rId4"/>
      <headerFooter alignWithMargins="0">
        <oddFooter>&amp;R&amp;P</oddFooter>
      </headerFooter>
      <autoFilter ref="B1:S1"/>
    </customSheetView>
    <customSheetView guid="{ABBD498D-3D2F-4E62-985A-EF1DC4D9DC47}" scale="80" showPageBreaks="1" showGridLines="0" printArea="1" showAutoFilter="1" hiddenColumns="1" view="pageBreakPreview" showRuler="0" topLeftCell="B1">
      <pane xSplit="4" ySplit="8" topLeftCell="F108" activePane="bottomRight" state="frozen"/>
      <selection pane="bottomRight" activeCell="G118" sqref="G118"/>
      <pageMargins left="0" right="0" top="0" bottom="0" header="0" footer="0"/>
      <printOptions horizontalCentered="1"/>
      <pageSetup paperSize="9" scale="65" fitToHeight="0" orientation="landscape" horizontalDpi="300" verticalDpi="300" r:id="rId5"/>
      <headerFooter alignWithMargins="0">
        <oddFooter>&amp;R&amp;P</oddFooter>
      </headerFooter>
      <autoFilter ref="B1:S1"/>
    </customSheetView>
  </customSheetViews>
  <mergeCells count="156">
    <mergeCell ref="A290:A292"/>
    <mergeCell ref="B290:B292"/>
    <mergeCell ref="D290:D292"/>
    <mergeCell ref="B293:B295"/>
    <mergeCell ref="B299:B301"/>
    <mergeCell ref="D299:D301"/>
    <mergeCell ref="D293:D295"/>
    <mergeCell ref="B344:B346"/>
    <mergeCell ref="A344:A346"/>
    <mergeCell ref="C293:C295"/>
    <mergeCell ref="A293:A295"/>
    <mergeCell ref="A296:A298"/>
    <mergeCell ref="B296:B298"/>
    <mergeCell ref="D296:D298"/>
    <mergeCell ref="A299:A301"/>
    <mergeCell ref="A302:A304"/>
    <mergeCell ref="D302:D304"/>
    <mergeCell ref="B302:B304"/>
    <mergeCell ref="O2:Q2"/>
    <mergeCell ref="O1:Q1"/>
    <mergeCell ref="D92:D94"/>
    <mergeCell ref="Q5:Q8"/>
    <mergeCell ref="K5:P5"/>
    <mergeCell ref="K6:K8"/>
    <mergeCell ref="M7:M8"/>
    <mergeCell ref="M6:N6"/>
    <mergeCell ref="F6:F8"/>
    <mergeCell ref="E5:E8"/>
    <mergeCell ref="D86:D88"/>
    <mergeCell ref="B3:Q3"/>
    <mergeCell ref="C52:C54"/>
    <mergeCell ref="D52:D54"/>
    <mergeCell ref="H7:H8"/>
    <mergeCell ref="H6:I6"/>
    <mergeCell ref="C42:C44"/>
    <mergeCell ref="D42:D44"/>
    <mergeCell ref="D45:D47"/>
    <mergeCell ref="F5:J5"/>
    <mergeCell ref="O384:P384"/>
    <mergeCell ref="E383:G383"/>
    <mergeCell ref="O6:O8"/>
    <mergeCell ref="P7:P8"/>
    <mergeCell ref="N7:N8"/>
    <mergeCell ref="L6:L8"/>
    <mergeCell ref="E384:G384"/>
    <mergeCell ref="J6:J8"/>
    <mergeCell ref="G6:G8"/>
    <mergeCell ref="I7:I8"/>
    <mergeCell ref="D344:D346"/>
    <mergeCell ref="D129:D131"/>
    <mergeCell ref="D89:D91"/>
    <mergeCell ref="C5:C8"/>
    <mergeCell ref="D39:D41"/>
    <mergeCell ref="D5:D8"/>
    <mergeCell ref="C39:C41"/>
    <mergeCell ref="C49:C51"/>
    <mergeCell ref="D49:D51"/>
    <mergeCell ref="C45:C47"/>
    <mergeCell ref="D126:D128"/>
    <mergeCell ref="D98:D100"/>
    <mergeCell ref="D104:D106"/>
    <mergeCell ref="D101:D103"/>
    <mergeCell ref="C98:C100"/>
    <mergeCell ref="C86:C88"/>
    <mergeCell ref="D110:D112"/>
    <mergeCell ref="D122:D124"/>
    <mergeCell ref="C116:C118"/>
    <mergeCell ref="D258:D260"/>
    <mergeCell ref="C252:C254"/>
    <mergeCell ref="D252:D254"/>
    <mergeCell ref="D132:D134"/>
    <mergeCell ref="C258:C260"/>
    <mergeCell ref="D247:D249"/>
    <mergeCell ref="D135:D137"/>
    <mergeCell ref="D212:D214"/>
    <mergeCell ref="C212:C214"/>
    <mergeCell ref="D194:D196"/>
    <mergeCell ref="C135:C137"/>
    <mergeCell ref="C132:C134"/>
    <mergeCell ref="C393:Q393"/>
    <mergeCell ref="D95:D97"/>
    <mergeCell ref="C122:C124"/>
    <mergeCell ref="D107:D109"/>
    <mergeCell ref="C119:C121"/>
    <mergeCell ref="D119:D121"/>
    <mergeCell ref="D113:D115"/>
    <mergeCell ref="D116:D118"/>
    <mergeCell ref="A116:A118"/>
    <mergeCell ref="A110:A112"/>
    <mergeCell ref="B110:B112"/>
    <mergeCell ref="B113:B115"/>
    <mergeCell ref="B116:B118"/>
    <mergeCell ref="A113:A115"/>
    <mergeCell ref="C104:C106"/>
    <mergeCell ref="C110:C112"/>
    <mergeCell ref="C113:C115"/>
    <mergeCell ref="C107:C109"/>
    <mergeCell ref="D266:D268"/>
    <mergeCell ref="B266:B268"/>
    <mergeCell ref="A266:A268"/>
    <mergeCell ref="A258:A260"/>
    <mergeCell ref="B258:B260"/>
    <mergeCell ref="B252:B254"/>
    <mergeCell ref="A212:A214"/>
    <mergeCell ref="A247:A249"/>
    <mergeCell ref="A89:A91"/>
    <mergeCell ref="A92:A94"/>
    <mergeCell ref="B101:B103"/>
    <mergeCell ref="A101:A103"/>
    <mergeCell ref="C95:C97"/>
    <mergeCell ref="C92:C94"/>
    <mergeCell ref="C101:C103"/>
    <mergeCell ref="A98:A100"/>
    <mergeCell ref="C129:C131"/>
    <mergeCell ref="A104:A106"/>
    <mergeCell ref="A107:A109"/>
    <mergeCell ref="B98:B100"/>
    <mergeCell ref="B95:B97"/>
    <mergeCell ref="B89:B91"/>
    <mergeCell ref="B92:B94"/>
    <mergeCell ref="C89:C91"/>
    <mergeCell ref="C126:C128"/>
    <mergeCell ref="A126:A128"/>
    <mergeCell ref="A129:A131"/>
    <mergeCell ref="B122:B124"/>
    <mergeCell ref="B126:B128"/>
    <mergeCell ref="A119:A121"/>
    <mergeCell ref="B135:B137"/>
    <mergeCell ref="A135:A137"/>
    <mergeCell ref="A132:A134"/>
    <mergeCell ref="B194:B196"/>
    <mergeCell ref="A194:A196"/>
    <mergeCell ref="A252:A254"/>
    <mergeCell ref="B212:B214"/>
    <mergeCell ref="B129:B131"/>
    <mergeCell ref="B132:B134"/>
    <mergeCell ref="A5:A8"/>
    <mergeCell ref="A39:A41"/>
    <mergeCell ref="A42:A44"/>
    <mergeCell ref="A45:A47"/>
    <mergeCell ref="A95:A97"/>
    <mergeCell ref="A122:A124"/>
    <mergeCell ref="B104:B106"/>
    <mergeCell ref="B107:B109"/>
    <mergeCell ref="B5:B8"/>
    <mergeCell ref="B39:B41"/>
    <mergeCell ref="B42:B44"/>
    <mergeCell ref="B45:B47"/>
    <mergeCell ref="A49:A51"/>
    <mergeCell ref="A52:A54"/>
    <mergeCell ref="B119:B121"/>
    <mergeCell ref="A86:A88"/>
    <mergeCell ref="B49:B51"/>
    <mergeCell ref="B247:B249"/>
    <mergeCell ref="B52:B54"/>
    <mergeCell ref="B86:B88"/>
  </mergeCells>
  <phoneticPr fontId="3" type="noConversion"/>
  <printOptions horizontalCentered="1"/>
  <pageMargins left="0.39370078740157483" right="0.39370078740157483" top="0.47244094488188981" bottom="1.1811023622047245" header="0.39370078740157483" footer="0.39370078740157483"/>
  <pageSetup paperSize="9" scale="46" fitToHeight="0" orientation="landscape" horizontalDpi="300" verticalDpi="300" r:id="rId6"/>
  <headerFooter differentFirst="1" alignWithMargins="0">
    <oddHeader>&amp;C&amp;P</oddHeader>
  </headerFooter>
  <rowBreaks count="1" manualBreakCount="1">
    <brk id="4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дод.3</vt:lpstr>
      <vt:lpstr>дод.3!Заголовки_для_печати</vt:lpstr>
      <vt:lpstr>дод.3!Область_печати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Пользователь</cp:lastModifiedBy>
  <cp:revision/>
  <dcterms:created xsi:type="dcterms:W3CDTF">2014-01-17T10:52:16Z</dcterms:created>
  <dcterms:modified xsi:type="dcterms:W3CDTF">2024-04-01T06:59:49Z</dcterms:modified>
</cp:coreProperties>
</file>