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1-п10" sheetId="1" r:id="rId1"/>
    <sheet name="п.11" sheetId="2" r:id="rId2"/>
  </sheets>
  <definedNames>
    <definedName name="_xlnm.Print_Area" localSheetId="1">'п.11'!$A$1:$M$24</definedName>
    <definedName name="_xlnm.Print_Area" localSheetId="0">'п1-п10'!$A$1:$I$155</definedName>
  </definedNames>
  <calcPr fullCalcOnLoad="1"/>
</workbook>
</file>

<file path=xl/sharedStrings.xml><?xml version="1.0" encoding="utf-8"?>
<sst xmlns="http://schemas.openxmlformats.org/spreadsheetml/2006/main" count="311" uniqueCount="137">
  <si>
    <t>ПАСПОРТ</t>
  </si>
  <si>
    <t>№ з/п</t>
  </si>
  <si>
    <t>(тис. грн)</t>
  </si>
  <si>
    <t>Рік</t>
  </si>
  <si>
    <t>разом</t>
  </si>
  <si>
    <t>затрат</t>
  </si>
  <si>
    <t>Код</t>
  </si>
  <si>
    <t>Найменування джерел надходжень</t>
  </si>
  <si>
    <t>Пояснення, що характеризують джерела фінансування</t>
  </si>
  <si>
    <t>Інвестиційний проект (програма) 1</t>
  </si>
  <si>
    <t xml:space="preserve">Інші джерела фінансування (за видами) </t>
  </si>
  <si>
    <t>Інвестиційний проект (програма) 2</t>
  </si>
  <si>
    <t>ПОГОДЖЕНО:</t>
  </si>
  <si>
    <t>загальний фонд</t>
  </si>
  <si>
    <t>спеціальний фонд</t>
  </si>
  <si>
    <t>ЗАТВЕРДЖЕНО:</t>
  </si>
  <si>
    <t>Розпорядження голови Дніпропетровської обласної ради</t>
  </si>
  <si>
    <t>(найменування головного розпорядника коштів місцевого бюджету)</t>
  </si>
  <si>
    <t>1.</t>
  </si>
  <si>
    <t xml:space="preserve">(КПКВК МБ)      </t>
  </si>
  <si>
    <t xml:space="preserve"> (найменування головного розпорядника) </t>
  </si>
  <si>
    <t xml:space="preserve"> (найменування відповідального виконавця) </t>
  </si>
  <si>
    <t xml:space="preserve">2. </t>
  </si>
  <si>
    <t>3.</t>
  </si>
  <si>
    <t xml:space="preserve">(КПКВК МБ)         </t>
  </si>
  <si>
    <t>Дніпропетровська обласна рада</t>
  </si>
  <si>
    <t>4.</t>
  </si>
  <si>
    <t xml:space="preserve">5. </t>
  </si>
  <si>
    <t xml:space="preserve">6. </t>
  </si>
  <si>
    <t>7.</t>
  </si>
  <si>
    <t xml:space="preserve">8. </t>
  </si>
  <si>
    <t>9.</t>
  </si>
  <si>
    <t>10.</t>
  </si>
  <si>
    <t>11.</t>
  </si>
  <si>
    <t>(ініціали та прізвище)</t>
  </si>
  <si>
    <t xml:space="preserve">                                                                                                             </t>
  </si>
  <si>
    <t>0100000</t>
  </si>
  <si>
    <t>0110000</t>
  </si>
  <si>
    <t>Одиниця виміру</t>
  </si>
  <si>
    <t>Джерело інформації</t>
  </si>
  <si>
    <t>Касові видатки станом на 1 січня звітного періоду</t>
  </si>
  <si>
    <t>Надходження із бюджету</t>
  </si>
  <si>
    <t>. . .</t>
  </si>
  <si>
    <t xml:space="preserve">. . . </t>
  </si>
  <si>
    <t>продукту</t>
  </si>
  <si>
    <t xml:space="preserve"> (найменування бюджетної програми)</t>
  </si>
  <si>
    <t xml:space="preserve"> (найменування місцевого фінансового органу)</t>
  </si>
  <si>
    <t xml:space="preserve">  бюджетної програми  місцевого бюджету</t>
  </si>
  <si>
    <t>КПКВК</t>
  </si>
  <si>
    <t>Назва підпрограми</t>
  </si>
  <si>
    <t>Підпрограма 1</t>
  </si>
  <si>
    <t>Усього</t>
  </si>
  <si>
    <t>Підпрограма</t>
  </si>
  <si>
    <t>Завдання</t>
  </si>
  <si>
    <t xml:space="preserve">Завдання                                                                   </t>
  </si>
  <si>
    <t xml:space="preserve">Усього </t>
  </si>
  <si>
    <t>(тис.грн)</t>
  </si>
  <si>
    <t>погашення кредиторської заборгованості</t>
  </si>
  <si>
    <t>од.</t>
  </si>
  <si>
    <t>з урахуванням змін</t>
  </si>
  <si>
    <t xml:space="preserve">ЗАТВЕРДЖЕНО
Наказ Міністерства фінансів України
26.07.2014  N 836
</t>
  </si>
  <si>
    <t>КФКВК</t>
  </si>
  <si>
    <r>
      <t>Підпрограма/завдання бюджетної програми</t>
    </r>
    <r>
      <rPr>
        <sz val="11"/>
        <rFont val="Calibri"/>
        <family val="2"/>
      </rPr>
      <t>²</t>
    </r>
  </si>
  <si>
    <t>Назва регіональної цільової програми та підпрограми</t>
  </si>
  <si>
    <t>Перелік регіональних цільових програм, які виконуються у складі бюджетної програми</t>
  </si>
  <si>
    <t>Обсяги фінансування бюджетної програми у розрізі підпрограм та завдань</t>
  </si>
  <si>
    <t>Підпрограми, спрямовані на досягнення мети, визначеної паспортом бюджетної програми</t>
  </si>
  <si>
    <t>Мета бюджетної програми</t>
  </si>
  <si>
    <t xml:space="preserve"> Підстави для виконання бюджетної програми</t>
  </si>
  <si>
    <t>Результативні показники бюджетної програми у розрізі підпрограм і завдань</t>
  </si>
  <si>
    <t>Назва показника</t>
  </si>
  <si>
    <t>Значення показника</t>
  </si>
  <si>
    <t>якості</t>
  </si>
  <si>
    <t xml:space="preserve">План звітного періоду </t>
  </si>
  <si>
    <r>
      <t>Прогноз до кінця реалізації інвестиційного проекту</t>
    </r>
    <r>
      <rPr>
        <sz val="11"/>
        <rFont val="Calibri"/>
        <family val="2"/>
      </rPr>
      <t>³</t>
    </r>
  </si>
  <si>
    <r>
      <t>3</t>
    </r>
    <r>
      <rPr>
        <sz val="12"/>
        <rFont val="Times New Roman"/>
        <family val="1"/>
      </rPr>
      <t xml:space="preserve"> </t>
    </r>
    <r>
      <rPr>
        <sz val="10"/>
        <rFont val="Times New Roman"/>
        <family val="1"/>
      </rPr>
      <t>Прогноз видатків до кінця реалізації інвестиційного проекту зазначається з розбивкою за роками.</t>
    </r>
  </si>
  <si>
    <r>
      <t>2</t>
    </r>
    <r>
      <rPr>
        <sz val="12"/>
        <rFont val="Times New Roman"/>
        <family val="1"/>
      </rPr>
      <t xml:space="preserve"> </t>
    </r>
    <r>
      <rPr>
        <sz val="10"/>
        <rFont val="Times New Roman"/>
        <family val="1"/>
      </rPr>
      <t>Пункт 11 заповнюється тільки для затверджених у місцевому бюджеті видатків / надання кредитів на реалізацію інвестиційних проектів (програм).</t>
    </r>
  </si>
  <si>
    <r>
      <t>1</t>
    </r>
    <r>
      <rPr>
        <sz val="12"/>
        <rFont val="Times New Roman"/>
        <family val="1"/>
      </rPr>
      <t xml:space="preserve"> </t>
    </r>
    <r>
      <rPr>
        <sz val="10"/>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</si>
  <si>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t>Х</t>
  </si>
  <si>
    <r>
      <t xml:space="preserve"> (КФКВК) </t>
    </r>
    <r>
      <rPr>
        <sz val="11"/>
        <rFont val="Arial Cyr"/>
        <family val="0"/>
      </rPr>
      <t>¹</t>
    </r>
  </si>
  <si>
    <t>Дніпропетровської облдержадміністрації</t>
  </si>
  <si>
    <t>Наказ департаменту фінансів</t>
  </si>
  <si>
    <t>Регіональна міжгалузева Програма щодо надання фінансової підтримки комунальним підприємствам (установам), що належать до спільної власності територіальних громад сіл, селищ та міст Дніпропетровської області, на 2013 – 2018 роки (затверджена рішенням обласної ради від 21.06.2013 № 438-19/VI)</t>
  </si>
  <si>
    <t>тис.грн.</t>
  </si>
  <si>
    <r>
      <t>Джерела фінансування інвестиційних проектів у розрізі підпрограм</t>
    </r>
    <r>
      <rPr>
        <b/>
        <sz val="11"/>
        <rFont val="Arial"/>
        <family val="2"/>
      </rPr>
      <t>²</t>
    </r>
  </si>
  <si>
    <t>Внески до статутного капіталу суб’єктів господарювання</t>
  </si>
  <si>
    <t xml:space="preserve"> у тому числі  загального фонду – 0,00000  тис. гривень</t>
  </si>
  <si>
    <t>Кількість комунальних підприємств, яким надається фінансова підтримка</t>
  </si>
  <si>
    <t>розрахунок</t>
  </si>
  <si>
    <t>Фінансова підтримка підприємств комунальної форми власності</t>
  </si>
  <si>
    <t>0490</t>
  </si>
  <si>
    <t xml:space="preserve">внутрішньо-управлінський облік </t>
  </si>
  <si>
    <t>Внески до статутного капіталу суб’єктів господарювання КП Їдальня" ДОР"</t>
  </si>
  <si>
    <t>Внески до статутного капіталу суб’єктів господарювання КП "Їдальня № 810" ДОР"</t>
  </si>
  <si>
    <t>Внески до статутного капіталу суб’єктів господарювання КП "СІЧ" ДОР</t>
  </si>
  <si>
    <t>Внески до статутного капіталу суб’єктів господарювання КП "Центр народної творчрості "Дивокрай" ДОР"</t>
  </si>
  <si>
    <t>Внески до статутного капіталу суб’єктів господарювання КП "Експлуатація автомобільних доріг" ДОР"</t>
  </si>
  <si>
    <t>Внески до статутного капіталу суб’єктів господарювання КП "Агенство регіонального розвитку "Регіон-Лідер" ДОР"</t>
  </si>
  <si>
    <t>Внески до статутного капіталу суб’єктів господарювання КП "Агенція управління проектами"ДОР"</t>
  </si>
  <si>
    <t>Внески до статутного капіталу суб’єктів господарювання КП "Департамент екобезпеки, природокористування та енергозбереження"ДОР"</t>
  </si>
  <si>
    <t>Внески до статутного капіталу суб’єктів господарювання КП "Центр екологічного моніторингу" ДОР"</t>
  </si>
  <si>
    <t>Внески до статутного капіталу суб’єктів господарювання КП "Будинок юстиції" ДОР"</t>
  </si>
  <si>
    <t>Внески до статутного капіталу суб’єктів господарювання КП "Дніпроприродресурс" ДОР"</t>
  </si>
  <si>
    <t>Внески до статутного капіталу суб’єктів господарювання КП "Енергопостачання" ДОР"</t>
  </si>
  <si>
    <t>Внески до статутного капіталу суб’єктів господарювання КП "Цифровий документообіг" ДОР"</t>
  </si>
  <si>
    <t>Внески до статутного капіталу суб’єктів господарювання КП "Дніпроінвестпроект" ДОР"</t>
  </si>
  <si>
    <t>Внески до статутного капіталу суб’єктів господарювання КП "Дніпрокомоблік" ДОР"</t>
  </si>
  <si>
    <t>Внески до статутного капіталу суб’єктів господарювання КП "Центр підтримки малого і середнього бізнесу" ДОР"</t>
  </si>
  <si>
    <t>Внески до статутного капіталу суб’єктів господарювання КП "Єдина обласна театрально-концертна дирекція" ДОР"</t>
  </si>
  <si>
    <t>Внески до статутного капіталу суб’єктів господарювання КП "Дніпропетровський обласний центр поводження з відходами" ДОР"</t>
  </si>
  <si>
    <t>Внески до статутного капіталу суб’єктів господарювання КП "Декоративні культури" ДОР"</t>
  </si>
  <si>
    <t>Внески до статутного капіталу суб’єктів господарювання КП "Комунгоспсервіс" ДОР"</t>
  </si>
  <si>
    <t>Обсяг здійснення поповнення статутного капіталу комунальних підприємств</t>
  </si>
  <si>
    <t>Внески до статутного капіталу суб’єктів господарювання КП "Агропроекттехбуд" ДОР"</t>
  </si>
  <si>
    <t xml:space="preserve">Внески до статутного капіталу суб’єктів господарювання ДОКП "Спецавтобаза" </t>
  </si>
  <si>
    <t>%</t>
  </si>
  <si>
    <t>Внески до статутного капіталу суб’єктів господарювання ДП "Дніпро-Сервіс" КП "Агенство регіонального розвитку "Регіон-Лідер" ДОР"</t>
  </si>
  <si>
    <t>Внески до статутного капіталу суб’єктів господарювання КП "Дніпросервіс" ДОР"</t>
  </si>
  <si>
    <t>Внески до статутного капіталу суб’єктів господарювання КП "Лабораторія якості життя" ДОР"</t>
  </si>
  <si>
    <t xml:space="preserve"> на 2018 рік </t>
  </si>
  <si>
    <t>рішення обласної ради від 01.12.2017 № 268-11/VІІ</t>
  </si>
  <si>
    <t>0117670</t>
  </si>
  <si>
    <t>Внески до статутного капіталу суб’єктів господарювання КП "Дніпропетровська централізована обласна клінічно-діагностична лабораторія" ДОР"</t>
  </si>
  <si>
    <t>Внески до статутного капіталу суб’єктів господарювання КП "Представництво Придніпров"я" ДОР"</t>
  </si>
  <si>
    <t>Закони України  від від 21.05.1997 № 280/97-ВР  "Про місцеве самоврядування в Україні", рішення обласної ради від 01.12.2017 року                                № 268-11/VІІ "Про обласний бюджет на 2018 рік" (зі змінами), Регіональна міжгалузева Програма щодо надання фінансової підтримки комунальним підприємствам (установам), що належать до спільної власності територіальних громад сіл, селищ та міст Дніпропетровської області, на 2013 – 2018 роки (затверджена рішенням обласної ради від 21.06.2013 № 438-19/VI, зі змінами)</t>
  </si>
  <si>
    <t xml:space="preserve">Співвідношення суми поповнення статутного капіталу до розміру статутного капіталу на 01.01.2018 комунальних підприємств </t>
  </si>
  <si>
    <t>Внески до статутного капіталу суб’єктів господарювання КП "Молодіжний центр Міжнародного партнерства, позашкільної та неформальної освіти "Освіторіум" ДОР"</t>
  </si>
  <si>
    <t>Голова обласної ради</t>
  </si>
  <si>
    <t>Г.О. ПРИГУНОВ</t>
  </si>
  <si>
    <t xml:space="preserve"> Підтримка належної та безперебійної роботи комунальних підприємств шляхом надання внесків у статутні капітали</t>
  </si>
  <si>
    <t>Розмір статутного капіталу на 01.07.2018</t>
  </si>
  <si>
    <r>
      <rPr>
        <b/>
        <sz val="11"/>
        <rFont val="Times New Roman"/>
        <family val="1"/>
      </rPr>
      <t>Обсяг бюджетних призначень/бюджетних асигнувань</t>
    </r>
    <r>
      <rPr>
        <sz val="11"/>
        <rFont val="Times New Roman"/>
        <family val="1"/>
      </rPr>
      <t xml:space="preserve"> – 99 366,20000 тис. гривень, </t>
    </r>
  </si>
  <si>
    <t xml:space="preserve">та  спеціального фонду   -  99 366,20000  тис. гривень. </t>
  </si>
  <si>
    <t>Директор департаменту фінансів                                                                            облдержадміністрації</t>
  </si>
  <si>
    <t>Т.І. ШЕБЕКО</t>
  </si>
  <si>
    <t>"16 " серпня 2018 року № 173-p</t>
  </si>
  <si>
    <t>"16 " серпня 2018 року № 124/0/72-18</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</si>
</sst>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0000000"/>
    <numFmt numFmtId="211" formatCode="0.000000000"/>
    <numFmt numFmtId="212" formatCode="0.0000000"/>
    <numFmt numFmtId="213" formatCode="0.000000"/>
    <numFmt numFmtId="214" formatCode="0.00000"/>
    <numFmt numFmtId="215" formatCode="0.0000"/>
    <numFmt numFmtId="216" formatCode="0.0000000000"/>
    <numFmt numFmtId="217" formatCode="_(* #,##0.0_);_(* \(#,##0.0\);_(* &quot;-&quot;??_);_(@_)"/>
    <numFmt numFmtId="218" formatCode="_(* #,##0_);_(* \(#,##0\);_(* &quot;-&quot;??_);_(@_)"/>
    <numFmt numFmtId="219" formatCode="#,##0.00000"/>
    <numFmt numFmtId="220" formatCode="[$-422]d\ mmmm\ yyyy&quot; р.&quot;"/>
    <numFmt numFmtId="221" formatCode="_(* #,##0.000_);_(* \(#,##0.000\);_(* &quot;-&quot;??_);_(@_)"/>
    <numFmt numFmtId="222" formatCode="_(* #,##0.0000_);_(* \(#,##0.0000\);_(* &quot;-&quot;??_);_(@_)"/>
    <numFmt numFmtId="223" formatCode="_(* #,##0.00000_);_(* \(#,##0.00000\);_(* &quot;-&quot;??_);_(@_)"/>
    <numFmt numFmtId="224" formatCode="_(* #,##0.000000_);_(* \(#,##0.000000\);_(* &quot;-&quot;??_);_(@_)"/>
    <numFmt numFmtId="225" formatCode="_-* #,##0.00000_₴_-;\-* #,##0.00000_₴_-;_-* &quot;-&quot;?????_₴_-;_-@_-"/>
  </numFmts>
  <fonts count="49">
    <font>
      <sz val="10"/>
      <name val="Arial"/>
      <family val="0"/>
    </font>
    <font>
      <sz val="11"/>
      <name val="Times New Roman"/>
      <family val="1"/>
    </font>
    <font>
      <b/>
      <sz val="11"/>
      <name val="Times New Roman"/>
      <family val="1"/>
    </font>
    <font>
      <sz val="8"/>
      <name val="Times New Roman"/>
      <family val="1"/>
    </font>
    <font>
      <sz val="10"/>
      <name val="Times New Roman"/>
      <family val="1"/>
    </font>
    <font>
      <sz val="11"/>
      <color indexed="12"/>
      <name val="Times New Roman"/>
      <family val="1"/>
    </font>
    <font>
      <sz val="11"/>
      <name val="Arial Cyr"/>
      <family val="0"/>
    </font>
    <font>
      <sz val="11"/>
      <name val="Arial"/>
      <family val="2"/>
    </font>
    <font>
      <sz val="11"/>
      <color indexed="10"/>
      <name val="Times New Roman"/>
      <family val="1"/>
    </font>
    <font>
      <b/>
      <sz val="11"/>
      <color indexed="10"/>
      <name val="Times New Roman"/>
      <family val="1"/>
    </font>
    <font>
      <sz val="11"/>
      <name val="Calibri"/>
      <family val="2"/>
    </font>
    <font>
      <vertAlign val="superscript"/>
      <sz val="12"/>
      <name val="Times New Roman"/>
      <family val="1"/>
    </font>
    <font>
      <sz val="12"/>
      <name val="Times New Roman"/>
      <family val="1"/>
    </font>
    <font>
      <b/>
      <sz val="11"/>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8" fillId="32" borderId="0" applyNumberFormat="0" applyBorder="0" applyAlignment="0" applyProtection="0"/>
  </cellStyleXfs>
  <cellXfs count="173">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left" indent="15"/>
    </xf>
    <xf numFmtId="0" fontId="1" fillId="0" borderId="0" xfId="0" applyFont="1" applyAlignment="1">
      <alignment horizontal="center"/>
    </xf>
    <xf numFmtId="0" fontId="1" fillId="0" borderId="0" xfId="0" applyFont="1" applyAlignment="1">
      <alignment horizontal="left" indent="2"/>
    </xf>
    <xf numFmtId="0" fontId="2" fillId="0" borderId="0" xfId="0" applyFont="1" applyAlignment="1">
      <alignment horizontal="left"/>
    </xf>
    <xf numFmtId="0" fontId="1" fillId="0" borderId="10"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3" fillId="0" borderId="0" xfId="0" applyFont="1" applyAlignment="1">
      <alignment/>
    </xf>
    <xf numFmtId="0" fontId="3" fillId="0" borderId="0" xfId="0" applyFont="1" applyAlignment="1">
      <alignment/>
    </xf>
    <xf numFmtId="49" fontId="1" fillId="0" borderId="12" xfId="0" applyNumberFormat="1" applyFont="1" applyBorder="1" applyAlignment="1">
      <alignment horizontal="center" wrapText="1"/>
    </xf>
    <xf numFmtId="49" fontId="1" fillId="0" borderId="12"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vertical="center" wrapText="1"/>
    </xf>
    <xf numFmtId="208" fontId="1" fillId="0" borderId="10" xfId="0" applyNumberFormat="1" applyFont="1" applyBorder="1" applyAlignment="1">
      <alignment horizontal="center" vertical="top" wrapText="1"/>
    </xf>
    <xf numFmtId="0" fontId="2" fillId="0" borderId="13" xfId="0" applyFont="1" applyFill="1" applyBorder="1" applyAlignment="1">
      <alignment horizontal="left" vertical="center" wrapText="1"/>
    </xf>
    <xf numFmtId="0" fontId="1" fillId="0" borderId="10" xfId="0" applyFont="1" applyFill="1" applyBorder="1" applyAlignment="1">
      <alignment horizontal="center" vertical="center" wrapText="1"/>
    </xf>
    <xf numFmtId="208" fontId="1" fillId="0" borderId="10" xfId="0" applyNumberFormat="1" applyFont="1" applyBorder="1" applyAlignment="1">
      <alignment horizontal="center" vertical="center" wrapText="1"/>
    </xf>
    <xf numFmtId="0" fontId="3" fillId="0" borderId="0" xfId="0" applyFont="1" applyAlignment="1">
      <alignment horizontal="left"/>
    </xf>
    <xf numFmtId="0" fontId="1" fillId="0" borderId="0" xfId="0" applyFont="1" applyBorder="1" applyAlignment="1">
      <alignment horizontal="left"/>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2" fillId="0" borderId="14" xfId="0" applyFont="1" applyBorder="1" applyAlignment="1">
      <alignment horizontal="left" vertical="top" wrapText="1"/>
    </xf>
    <xf numFmtId="0" fontId="1" fillId="0" borderId="10" xfId="0" applyFont="1" applyBorder="1" applyAlignment="1">
      <alignment/>
    </xf>
    <xf numFmtId="0" fontId="2" fillId="0" borderId="10" xfId="0" applyFont="1" applyBorder="1" applyAlignment="1">
      <alignment/>
    </xf>
    <xf numFmtId="0" fontId="2" fillId="0" borderId="0" xfId="0" applyFont="1" applyAlignment="1">
      <alignment/>
    </xf>
    <xf numFmtId="0" fontId="1" fillId="0" borderId="15" xfId="0" applyFont="1" applyBorder="1" applyAlignment="1">
      <alignment horizontal="center" vertical="center" wrapText="1"/>
    </xf>
    <xf numFmtId="0" fontId="5" fillId="0" borderId="0" xfId="0" applyFont="1" applyAlignment="1">
      <alignment/>
    </xf>
    <xf numFmtId="0" fontId="1" fillId="0" borderId="14" xfId="0" applyFont="1" applyBorder="1" applyAlignment="1">
      <alignment horizontal="center" vertical="center" wrapText="1"/>
    </xf>
    <xf numFmtId="0" fontId="2"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xf>
    <xf numFmtId="0" fontId="7" fillId="0" borderId="0" xfId="0" applyFont="1" applyAlignment="1">
      <alignment horizontal="left"/>
    </xf>
    <xf numFmtId="0" fontId="1"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208" fontId="1" fillId="0" borderId="10" xfId="0" applyNumberFormat="1" applyFont="1" applyFill="1" applyBorder="1" applyAlignment="1">
      <alignment horizontal="center" vertical="top" wrapText="1"/>
    </xf>
    <xf numFmtId="0" fontId="8" fillId="0" borderId="0" xfId="0" applyFont="1" applyFill="1" applyAlignment="1">
      <alignment horizontal="center"/>
    </xf>
    <xf numFmtId="0" fontId="8" fillId="0" borderId="10" xfId="0" applyFont="1" applyFill="1" applyBorder="1" applyAlignment="1">
      <alignment horizontal="center" vertical="center" wrapText="1"/>
    </xf>
    <xf numFmtId="0" fontId="8" fillId="0" borderId="0" xfId="0" applyFont="1" applyFill="1" applyAlignment="1">
      <alignment/>
    </xf>
    <xf numFmtId="0" fontId="9" fillId="0" borderId="0" xfId="0" applyFont="1" applyFill="1" applyAlignment="1">
      <alignment horizontal="center"/>
    </xf>
    <xf numFmtId="0" fontId="9" fillId="0" borderId="10" xfId="0" applyFont="1" applyFill="1" applyBorder="1" applyAlignment="1">
      <alignment horizontal="center" vertical="center" wrapText="1"/>
    </xf>
    <xf numFmtId="0" fontId="9" fillId="0" borderId="0" xfId="0" applyFont="1" applyFill="1" applyAlignment="1">
      <alignment/>
    </xf>
    <xf numFmtId="0" fontId="1" fillId="0" borderId="10" xfId="0" applyFont="1" applyFill="1" applyBorder="1" applyAlignment="1">
      <alignment horizontal="left" vertical="center" wrapText="1"/>
    </xf>
    <xf numFmtId="0" fontId="1" fillId="0" borderId="12" xfId="0" applyFont="1" applyBorder="1" applyAlignment="1">
      <alignment horizontal="center"/>
    </xf>
    <xf numFmtId="0" fontId="1" fillId="0" borderId="16" xfId="0" applyFont="1" applyBorder="1" applyAlignment="1">
      <alignment horizontal="center" vertical="center" wrapText="1"/>
    </xf>
    <xf numFmtId="0" fontId="1" fillId="33" borderId="0" xfId="0" applyFont="1" applyFill="1" applyBorder="1" applyAlignment="1">
      <alignment horizontal="left"/>
    </xf>
    <xf numFmtId="0" fontId="1" fillId="33" borderId="0" xfId="0" applyFont="1" applyFill="1" applyAlignment="1">
      <alignment/>
    </xf>
    <xf numFmtId="0" fontId="1" fillId="33" borderId="0" xfId="0" applyFont="1" applyFill="1" applyAlignment="1">
      <alignment horizontal="left"/>
    </xf>
    <xf numFmtId="0" fontId="3" fillId="33" borderId="0" xfId="0" applyFont="1" applyFill="1" applyAlignment="1">
      <alignment horizontal="left"/>
    </xf>
    <xf numFmtId="21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2" xfId="0" applyFont="1" applyBorder="1" applyAlignment="1">
      <alignment/>
    </xf>
    <xf numFmtId="0" fontId="1" fillId="0" borderId="0" xfId="0" applyFont="1" applyBorder="1" applyAlignment="1">
      <alignment/>
    </xf>
    <xf numFmtId="0" fontId="11" fillId="0" borderId="0" xfId="0" applyFont="1" applyAlignment="1">
      <alignment/>
    </xf>
    <xf numFmtId="0" fontId="1" fillId="0" borderId="17" xfId="0" applyFont="1" applyBorder="1" applyAlignment="1">
      <alignment horizontal="center" vertical="top"/>
    </xf>
    <xf numFmtId="0" fontId="1" fillId="0" borderId="12"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center" vertical="top"/>
    </xf>
    <xf numFmtId="0" fontId="1" fillId="0" borderId="12" xfId="0" applyFont="1" applyBorder="1" applyAlignment="1">
      <alignment horizontal="left"/>
    </xf>
    <xf numFmtId="0" fontId="1" fillId="33" borderId="12" xfId="0" applyFont="1" applyFill="1" applyBorder="1" applyAlignment="1">
      <alignment horizontal="left"/>
    </xf>
    <xf numFmtId="0" fontId="2" fillId="0" borderId="0" xfId="0" applyFont="1" applyAlignment="1">
      <alignment horizontal="center"/>
    </xf>
    <xf numFmtId="49" fontId="1" fillId="0" borderId="10" xfId="0" applyNumberFormat="1" applyFont="1" applyBorder="1" applyAlignment="1">
      <alignment horizontal="center" vertical="top" wrapText="1"/>
    </xf>
    <xf numFmtId="219" fontId="1" fillId="0" borderId="10" xfId="0" applyNumberFormat="1" applyFont="1" applyBorder="1" applyAlignment="1">
      <alignment horizontal="center" vertical="top" wrapText="1"/>
    </xf>
    <xf numFmtId="224" fontId="1" fillId="0" borderId="10" xfId="58" applyNumberFormat="1" applyFont="1" applyBorder="1" applyAlignment="1">
      <alignment horizontal="center" vertical="top" wrapText="1"/>
    </xf>
    <xf numFmtId="0" fontId="9"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xf>
    <xf numFmtId="1" fontId="2" fillId="0" borderId="0" xfId="0" applyNumberFormat="1" applyFont="1" applyAlignment="1">
      <alignment/>
    </xf>
    <xf numFmtId="0" fontId="2" fillId="0" borderId="13" xfId="0" applyFont="1" applyFill="1" applyBorder="1" applyAlignment="1">
      <alignment vertical="center" wrapText="1"/>
    </xf>
    <xf numFmtId="224" fontId="1" fillId="0" borderId="10" xfId="58" applyNumberFormat="1" applyFont="1" applyBorder="1" applyAlignment="1">
      <alignment vertical="top" wrapText="1"/>
    </xf>
    <xf numFmtId="0" fontId="1" fillId="33" borderId="10" xfId="0" applyFont="1" applyFill="1" applyBorder="1" applyAlignment="1">
      <alignment horizontal="center" vertical="center" wrapText="1"/>
    </xf>
    <xf numFmtId="208" fontId="1" fillId="33"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208" fontId="1" fillId="0" borderId="10" xfId="0" applyNumberFormat="1" applyFont="1" applyFill="1" applyBorder="1" applyAlignment="1">
      <alignment vertical="center" wrapText="1"/>
    </xf>
    <xf numFmtId="208" fontId="1" fillId="0" borderId="10" xfId="0" applyNumberFormat="1" applyFont="1" applyFill="1" applyBorder="1" applyAlignment="1">
      <alignment horizontal="center" vertical="center" wrapText="1"/>
    </xf>
    <xf numFmtId="208" fontId="1" fillId="0" borderId="11" xfId="0" applyNumberFormat="1" applyFont="1" applyBorder="1" applyAlignment="1">
      <alignment vertical="center" wrapText="1"/>
    </xf>
    <xf numFmtId="215" fontId="1" fillId="0" borderId="13" xfId="0" applyNumberFormat="1" applyFont="1" applyFill="1" applyBorder="1" applyAlignment="1">
      <alignment horizontal="center" vertical="center" wrapText="1"/>
    </xf>
    <xf numFmtId="215" fontId="1" fillId="0" borderId="15"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208" fontId="1" fillId="34" borderId="11" xfId="0" applyNumberFormat="1" applyFont="1" applyFill="1" applyBorder="1" applyAlignment="1">
      <alignment vertical="center" wrapText="1"/>
    </xf>
    <xf numFmtId="208" fontId="1" fillId="34" borderId="10" xfId="0" applyNumberFormat="1" applyFont="1" applyFill="1" applyBorder="1" applyAlignment="1">
      <alignment horizontal="center" vertical="center" wrapText="1"/>
    </xf>
    <xf numFmtId="208" fontId="1" fillId="34" borderId="10" xfId="0" applyNumberFormat="1" applyFont="1" applyFill="1" applyBorder="1" applyAlignment="1">
      <alignment vertical="center" wrapText="1"/>
    </xf>
    <xf numFmtId="208" fontId="1" fillId="0" borderId="14" xfId="0" applyNumberFormat="1" applyFont="1" applyBorder="1" applyAlignment="1">
      <alignment horizontal="center" vertical="center" wrapText="1"/>
    </xf>
    <xf numFmtId="0" fontId="1" fillId="35" borderId="10" xfId="0" applyFont="1" applyFill="1" applyBorder="1" applyAlignment="1">
      <alignment horizontal="center" vertical="center" wrapText="1"/>
    </xf>
    <xf numFmtId="208" fontId="1" fillId="35" borderId="14" xfId="0" applyNumberFormat="1" applyFont="1" applyFill="1" applyBorder="1" applyAlignment="1">
      <alignment horizontal="center" vertical="center" wrapText="1"/>
    </xf>
    <xf numFmtId="208" fontId="1" fillId="35" borderId="11" xfId="0" applyNumberFormat="1" applyFont="1" applyFill="1" applyBorder="1" applyAlignment="1">
      <alignment vertical="center" wrapText="1"/>
    </xf>
    <xf numFmtId="0" fontId="1" fillId="35" borderId="13" xfId="0" applyFont="1" applyFill="1" applyBorder="1" applyAlignment="1">
      <alignment horizontal="left" vertical="center" wrapText="1"/>
    </xf>
    <xf numFmtId="0" fontId="1" fillId="35" borderId="15" xfId="0" applyFont="1" applyFill="1" applyBorder="1" applyAlignment="1">
      <alignment horizontal="left" vertical="center" wrapText="1"/>
    </xf>
    <xf numFmtId="214" fontId="1" fillId="35" borderId="13" xfId="0" applyNumberFormat="1" applyFont="1" applyFill="1" applyBorder="1" applyAlignment="1">
      <alignment horizontal="center" vertical="center" wrapText="1"/>
    </xf>
    <xf numFmtId="214" fontId="1" fillId="35" borderId="15"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1" fontId="1" fillId="0" borderId="13" xfId="0" applyNumberFormat="1" applyFont="1" applyBorder="1" applyAlignment="1">
      <alignment horizontal="center"/>
    </xf>
    <xf numFmtId="1" fontId="1" fillId="0" borderId="15" xfId="0" applyNumberFormat="1" applyFont="1" applyBorder="1" applyAlignment="1">
      <alignment horizontal="center"/>
    </xf>
    <xf numFmtId="208" fontId="1" fillId="0" borderId="11" xfId="0" applyNumberFormat="1" applyFont="1" applyBorder="1" applyAlignment="1">
      <alignment horizontal="center" vertical="center" wrapText="1"/>
    </xf>
    <xf numFmtId="208" fontId="1" fillId="0" borderId="18" xfId="0" applyNumberFormat="1" applyFont="1" applyBorder="1" applyAlignment="1">
      <alignment horizontal="center" vertical="center" wrapText="1"/>
    </xf>
    <xf numFmtId="208" fontId="1" fillId="0" borderId="14" xfId="0" applyNumberFormat="1" applyFont="1" applyBorder="1" applyAlignment="1">
      <alignment horizontal="center" vertical="center" wrapText="1"/>
    </xf>
    <xf numFmtId="214" fontId="1" fillId="0" borderId="13" xfId="0" applyNumberFormat="1" applyFont="1" applyBorder="1" applyAlignment="1">
      <alignment horizontal="center" vertical="center" wrapText="1"/>
    </xf>
    <xf numFmtId="214" fontId="1" fillId="0" borderId="15" xfId="0" applyNumberFormat="1" applyFont="1" applyBorder="1" applyAlignment="1">
      <alignment horizontal="center" vertical="center" wrapText="1"/>
    </xf>
    <xf numFmtId="208" fontId="1" fillId="0" borderId="13" xfId="0" applyNumberFormat="1" applyFont="1" applyBorder="1" applyAlignment="1">
      <alignment horizontal="center" vertical="center" wrapText="1"/>
    </xf>
    <xf numFmtId="208" fontId="1" fillId="0" borderId="15" xfId="0" applyNumberFormat="1" applyFont="1"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0" xfId="0" applyFont="1" applyFill="1" applyBorder="1" applyAlignment="1">
      <alignment horizontal="left" vertical="center" wrapText="1"/>
    </xf>
    <xf numFmtId="208" fontId="1" fillId="0" borderId="13" xfId="0" applyNumberFormat="1" applyFont="1" applyBorder="1" applyAlignment="1">
      <alignment horizontal="center"/>
    </xf>
    <xf numFmtId="208" fontId="1" fillId="0" borderId="15" xfId="0" applyNumberFormat="1" applyFont="1" applyBorder="1" applyAlignment="1">
      <alignment horizontal="center"/>
    </xf>
    <xf numFmtId="0" fontId="1" fillId="34" borderId="10" xfId="0" applyFont="1" applyFill="1" applyBorder="1" applyAlignment="1">
      <alignment horizontal="left" vertical="center" wrapText="1"/>
    </xf>
    <xf numFmtId="214" fontId="1" fillId="33" borderId="10" xfId="0" applyNumberFormat="1" applyFont="1" applyFill="1" applyBorder="1" applyAlignment="1">
      <alignment horizontal="center" vertical="center" wrapText="1"/>
    </xf>
    <xf numFmtId="215" fontId="8" fillId="0" borderId="13" xfId="0" applyNumberFormat="1" applyFont="1" applyFill="1" applyBorder="1" applyAlignment="1">
      <alignment horizontal="center" vertical="center" wrapText="1"/>
    </xf>
    <xf numFmtId="215" fontId="8" fillId="0" borderId="15" xfId="0" applyNumberFormat="1" applyFont="1" applyFill="1" applyBorder="1" applyAlignment="1">
      <alignment horizontal="center" vertical="center" wrapText="1"/>
    </xf>
    <xf numFmtId="208" fontId="1" fillId="34" borderId="11" xfId="0" applyNumberFormat="1" applyFont="1" applyFill="1" applyBorder="1" applyAlignment="1">
      <alignment horizontal="center" vertical="center" wrapText="1"/>
    </xf>
    <xf numFmtId="208" fontId="1" fillId="34" borderId="14" xfId="0" applyNumberFormat="1" applyFont="1" applyFill="1" applyBorder="1" applyAlignment="1">
      <alignment horizontal="center" vertical="center" wrapText="1"/>
    </xf>
    <xf numFmtId="1" fontId="1" fillId="34" borderId="13" xfId="0" applyNumberFormat="1" applyFont="1" applyFill="1" applyBorder="1" applyAlignment="1">
      <alignment horizontal="center" vertical="center" wrapText="1"/>
    </xf>
    <xf numFmtId="1" fontId="1" fillId="34" borderId="15" xfId="0" applyNumberFormat="1" applyFont="1" applyFill="1" applyBorder="1" applyAlignment="1">
      <alignment horizontal="center" vertical="center" wrapText="1"/>
    </xf>
    <xf numFmtId="219" fontId="1" fillId="0" borderId="13" xfId="0" applyNumberFormat="1" applyFont="1" applyBorder="1" applyAlignment="1">
      <alignment horizontal="center" vertical="top" wrapText="1"/>
    </xf>
    <xf numFmtId="219" fontId="1" fillId="0" borderId="15" xfId="0" applyNumberFormat="1" applyFont="1" applyBorder="1" applyAlignment="1">
      <alignment horizontal="center" vertical="top" wrapText="1"/>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2" xfId="0" applyFont="1" applyBorder="1" applyAlignment="1">
      <alignment horizontal="left"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center" wrapText="1"/>
    </xf>
    <xf numFmtId="0" fontId="1" fillId="0" borderId="10" xfId="0" applyFont="1" applyFill="1" applyBorder="1" applyAlignment="1">
      <alignment horizontal="left" vertical="top"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0" xfId="0" applyFont="1" applyBorder="1" applyAlignment="1">
      <alignment horizontal="left" vertical="center" wrapText="1"/>
    </xf>
    <xf numFmtId="0" fontId="4" fillId="0" borderId="0" xfId="0" applyFont="1" applyFill="1" applyBorder="1" applyAlignment="1">
      <alignment horizontal="left" wrapText="1"/>
    </xf>
    <xf numFmtId="49" fontId="1" fillId="0" borderId="10"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215" fontId="1" fillId="34"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horizontal="left"/>
    </xf>
    <xf numFmtId="0" fontId="2" fillId="0" borderId="0" xfId="0" applyFont="1" applyAlignment="1">
      <alignment horizontal="center"/>
    </xf>
    <xf numFmtId="0" fontId="1" fillId="0" borderId="12" xfId="0" applyFont="1" applyBorder="1" applyAlignment="1">
      <alignment horizontal="center"/>
    </xf>
    <xf numFmtId="0" fontId="3" fillId="0" borderId="0" xfId="0" applyFont="1" applyAlignment="1">
      <alignment horizontal="center"/>
    </xf>
    <xf numFmtId="0" fontId="1" fillId="34" borderId="13"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208" fontId="1" fillId="34" borderId="10" xfId="0" applyNumberFormat="1" applyFont="1" applyFill="1" applyBorder="1" applyAlignment="1">
      <alignment horizontal="center" vertical="center" wrapText="1"/>
    </xf>
    <xf numFmtId="215" fontId="8" fillId="35" borderId="13" xfId="0" applyNumberFormat="1" applyFont="1" applyFill="1" applyBorder="1" applyAlignment="1">
      <alignment horizontal="center" vertical="center" wrapText="1"/>
    </xf>
    <xf numFmtId="215" fontId="8" fillId="35" borderId="15" xfId="0" applyNumberFormat="1" applyFont="1" applyFill="1" applyBorder="1" applyAlignment="1">
      <alignment horizontal="center" vertical="center" wrapText="1"/>
    </xf>
    <xf numFmtId="214" fontId="1" fillId="34" borderId="13" xfId="0" applyNumberFormat="1" applyFont="1" applyFill="1" applyBorder="1" applyAlignment="1">
      <alignment horizontal="center" vertical="center" wrapText="1"/>
    </xf>
    <xf numFmtId="214" fontId="1" fillId="34" borderId="15" xfId="0" applyNumberFormat="1" applyFont="1" applyFill="1" applyBorder="1" applyAlignment="1">
      <alignment horizontal="center" vertical="center" wrapText="1"/>
    </xf>
    <xf numFmtId="0" fontId="1" fillId="33"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12"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5"/>
  <sheetViews>
    <sheetView tabSelected="1" view="pageBreakPreview" zoomScaleSheetLayoutView="100" zoomScalePageLayoutView="0" workbookViewId="0" topLeftCell="A1">
      <selection activeCell="F5" sqref="F5:F10"/>
    </sheetView>
  </sheetViews>
  <sheetFormatPr defaultColWidth="9.140625" defaultRowHeight="12.75"/>
  <cols>
    <col min="1" max="1" width="5.00390625" style="5" customWidth="1"/>
    <col min="2" max="2" width="19.28125" style="2" customWidth="1"/>
    <col min="3" max="3" width="15.8515625" style="2" customWidth="1"/>
    <col min="4" max="4" width="16.140625" style="2" customWidth="1"/>
    <col min="5" max="6" width="18.8515625" style="2" customWidth="1"/>
    <col min="7" max="7" width="15.140625" style="2" customWidth="1"/>
    <col min="8" max="8" width="13.28125" style="2" customWidth="1"/>
    <col min="9" max="9" width="13.8515625" style="2" customWidth="1"/>
    <col min="10" max="10" width="14.00390625" style="2" customWidth="1"/>
    <col min="11" max="11" width="11.421875" style="2" customWidth="1"/>
    <col min="12" max="12" width="9.140625" style="2" customWidth="1"/>
    <col min="13" max="13" width="16.00390625" style="2" customWidth="1"/>
    <col min="14" max="14" width="9.140625" style="2" customWidth="1"/>
    <col min="15" max="15" width="11.28125" style="2" customWidth="1"/>
    <col min="16" max="16" width="10.28125" style="2" customWidth="1"/>
    <col min="17" max="16384" width="9.140625" style="2" customWidth="1"/>
  </cols>
  <sheetData>
    <row r="1" spans="1:10" ht="69" customHeight="1">
      <c r="A1" s="2"/>
      <c r="F1" s="144" t="s">
        <v>60</v>
      </c>
      <c r="G1" s="144"/>
      <c r="H1" s="144"/>
      <c r="J1" s="33"/>
    </row>
    <row r="2" spans="1:6" ht="15">
      <c r="A2" s="2"/>
      <c r="F2" s="7" t="s">
        <v>15</v>
      </c>
    </row>
    <row r="3" spans="1:9" ht="15">
      <c r="A3" s="2"/>
      <c r="F3" s="67" t="s">
        <v>16</v>
      </c>
      <c r="G3" s="67"/>
      <c r="H3" s="67"/>
      <c r="I3" s="67"/>
    </row>
    <row r="4" spans="1:9" ht="15">
      <c r="A4" s="2"/>
      <c r="F4" s="14" t="s">
        <v>17</v>
      </c>
      <c r="G4" s="15"/>
      <c r="H4" s="15"/>
      <c r="I4" s="15"/>
    </row>
    <row r="5" spans="1:9" ht="15">
      <c r="A5" s="2"/>
      <c r="F5" s="54" t="s">
        <v>135</v>
      </c>
      <c r="G5" s="25"/>
      <c r="H5" s="25"/>
      <c r="I5" s="25"/>
    </row>
    <row r="6" ht="15">
      <c r="F6" s="55"/>
    </row>
    <row r="7" spans="1:9" ht="15">
      <c r="A7" s="2"/>
      <c r="F7" s="56" t="s">
        <v>81</v>
      </c>
      <c r="G7" s="1"/>
      <c r="H7" s="1"/>
      <c r="I7" s="1"/>
    </row>
    <row r="8" spans="1:9" ht="15">
      <c r="A8" s="2"/>
      <c r="F8" s="68" t="s">
        <v>80</v>
      </c>
      <c r="G8" s="67"/>
      <c r="H8" s="67"/>
      <c r="I8" s="67"/>
    </row>
    <row r="9" spans="1:9" ht="15">
      <c r="A9" s="2"/>
      <c r="F9" s="57" t="s">
        <v>46</v>
      </c>
      <c r="G9" s="24"/>
      <c r="H9" s="24"/>
      <c r="I9" s="24"/>
    </row>
    <row r="10" spans="1:9" ht="15">
      <c r="A10" s="2"/>
      <c r="F10" s="54" t="s">
        <v>136</v>
      </c>
      <c r="G10" s="25"/>
      <c r="H10" s="25"/>
      <c r="I10" s="25"/>
    </row>
    <row r="11" spans="1:2" ht="15">
      <c r="A11" s="2"/>
      <c r="B11" s="5"/>
    </row>
    <row r="12" spans="1:9" ht="15">
      <c r="A12" s="2"/>
      <c r="B12" s="158" t="s">
        <v>0</v>
      </c>
      <c r="C12" s="158"/>
      <c r="D12" s="158"/>
      <c r="E12" s="158"/>
      <c r="F12" s="158"/>
      <c r="G12" s="158"/>
      <c r="H12" s="158"/>
      <c r="I12" s="158"/>
    </row>
    <row r="13" spans="1:9" ht="15">
      <c r="A13" s="2"/>
      <c r="B13" s="158" t="s">
        <v>47</v>
      </c>
      <c r="C13" s="158"/>
      <c r="D13" s="158"/>
      <c r="E13" s="158"/>
      <c r="F13" s="158"/>
      <c r="G13" s="158"/>
      <c r="H13" s="158"/>
      <c r="I13" s="158"/>
    </row>
    <row r="14" spans="1:9" ht="15" hidden="1">
      <c r="A14" s="2"/>
      <c r="B14" s="158" t="s">
        <v>59</v>
      </c>
      <c r="C14" s="158"/>
      <c r="D14" s="158"/>
      <c r="E14" s="158"/>
      <c r="F14" s="158"/>
      <c r="G14" s="158"/>
      <c r="H14" s="158"/>
      <c r="I14" s="158"/>
    </row>
    <row r="15" spans="1:9" ht="15">
      <c r="A15" s="2"/>
      <c r="B15" s="158" t="s">
        <v>119</v>
      </c>
      <c r="C15" s="158"/>
      <c r="D15" s="158"/>
      <c r="E15" s="158"/>
      <c r="F15" s="158"/>
      <c r="G15" s="158"/>
      <c r="H15" s="158"/>
      <c r="I15" s="158"/>
    </row>
    <row r="16" spans="2:9" ht="15">
      <c r="B16" s="16" t="s">
        <v>36</v>
      </c>
      <c r="C16" s="159" t="s">
        <v>25</v>
      </c>
      <c r="D16" s="159"/>
      <c r="E16" s="159"/>
      <c r="F16" s="159"/>
      <c r="G16" s="159"/>
      <c r="H16" s="159"/>
      <c r="I16" s="159"/>
    </row>
    <row r="17" spans="1:9" ht="15">
      <c r="A17" s="5" t="s">
        <v>18</v>
      </c>
      <c r="B17" s="1" t="s">
        <v>19</v>
      </c>
      <c r="C17" s="160" t="s">
        <v>20</v>
      </c>
      <c r="D17" s="160"/>
      <c r="E17" s="160"/>
      <c r="F17" s="160"/>
      <c r="G17" s="160"/>
      <c r="H17" s="160"/>
      <c r="I17" s="160"/>
    </row>
    <row r="18" spans="1:9" ht="15">
      <c r="A18" s="5" t="s">
        <v>22</v>
      </c>
      <c r="B18" s="17" t="s">
        <v>37</v>
      </c>
      <c r="C18" s="159" t="s">
        <v>25</v>
      </c>
      <c r="D18" s="159"/>
      <c r="E18" s="159"/>
      <c r="F18" s="159"/>
      <c r="G18" s="159"/>
      <c r="H18" s="159"/>
      <c r="I18" s="159"/>
    </row>
    <row r="19" spans="2:9" ht="15">
      <c r="B19" s="1" t="s">
        <v>19</v>
      </c>
      <c r="C19" s="160" t="s">
        <v>21</v>
      </c>
      <c r="D19" s="160"/>
      <c r="E19" s="160"/>
      <c r="F19" s="160"/>
      <c r="G19" s="160"/>
      <c r="H19" s="160"/>
      <c r="I19" s="160"/>
    </row>
    <row r="20" spans="1:9" ht="15.75" customHeight="1">
      <c r="A20" s="5" t="s">
        <v>23</v>
      </c>
      <c r="B20" s="16" t="s">
        <v>121</v>
      </c>
      <c r="C20" s="16" t="s">
        <v>90</v>
      </c>
      <c r="D20" s="130" t="s">
        <v>85</v>
      </c>
      <c r="E20" s="130"/>
      <c r="F20" s="130"/>
      <c r="G20" s="130"/>
      <c r="H20" s="130"/>
      <c r="I20" s="130"/>
    </row>
    <row r="21" spans="2:9" ht="15">
      <c r="B21" s="1" t="s">
        <v>24</v>
      </c>
      <c r="C21" s="5" t="s">
        <v>79</v>
      </c>
      <c r="D21" s="157" t="s">
        <v>45</v>
      </c>
      <c r="E21" s="157"/>
      <c r="F21" s="157"/>
      <c r="G21" s="157"/>
      <c r="H21" s="157"/>
      <c r="I21" s="157"/>
    </row>
    <row r="22" spans="1:9" ht="29.25" customHeight="1">
      <c r="A22" s="19" t="s">
        <v>26</v>
      </c>
      <c r="B22" s="139" t="s">
        <v>131</v>
      </c>
      <c r="C22" s="139"/>
      <c r="D22" s="139"/>
      <c r="E22" s="139"/>
      <c r="F22" s="139"/>
      <c r="G22" s="139"/>
      <c r="H22" s="139"/>
      <c r="I22" s="139"/>
    </row>
    <row r="23" spans="2:9" ht="18.75" customHeight="1">
      <c r="B23" s="139" t="s">
        <v>86</v>
      </c>
      <c r="C23" s="139"/>
      <c r="D23" s="139"/>
      <c r="E23" s="139"/>
      <c r="F23" s="139"/>
      <c r="G23" s="139"/>
      <c r="H23" s="139"/>
      <c r="I23" s="139"/>
    </row>
    <row r="24" spans="2:9" ht="19.5" customHeight="1">
      <c r="B24" s="139" t="s">
        <v>132</v>
      </c>
      <c r="C24" s="139"/>
      <c r="D24" s="139"/>
      <c r="E24" s="139"/>
      <c r="F24" s="139"/>
      <c r="G24" s="139"/>
      <c r="H24" s="139"/>
      <c r="I24" s="139"/>
    </row>
    <row r="25" spans="1:9" ht="15">
      <c r="A25" s="5" t="s">
        <v>27</v>
      </c>
      <c r="B25" s="128" t="s">
        <v>68</v>
      </c>
      <c r="C25" s="128"/>
      <c r="D25" s="128"/>
      <c r="E25" s="128"/>
      <c r="F25" s="128"/>
      <c r="G25" s="128"/>
      <c r="H25" s="128"/>
      <c r="I25" s="128"/>
    </row>
    <row r="26" spans="2:9" ht="75" customHeight="1">
      <c r="B26" s="139" t="s">
        <v>124</v>
      </c>
      <c r="C26" s="139"/>
      <c r="D26" s="139"/>
      <c r="E26" s="139"/>
      <c r="F26" s="139"/>
      <c r="G26" s="139"/>
      <c r="H26" s="139"/>
      <c r="I26" s="139"/>
    </row>
    <row r="27" spans="1:9" ht="15">
      <c r="A27" s="5" t="s">
        <v>28</v>
      </c>
      <c r="B27" s="128" t="s">
        <v>67</v>
      </c>
      <c r="C27" s="128"/>
      <c r="D27" s="128"/>
      <c r="E27" s="128"/>
      <c r="F27" s="128"/>
      <c r="G27" s="128"/>
      <c r="H27" s="128"/>
      <c r="I27" s="128"/>
    </row>
    <row r="28" spans="2:9" ht="28.5" customHeight="1">
      <c r="B28" s="139" t="s">
        <v>129</v>
      </c>
      <c r="C28" s="139"/>
      <c r="D28" s="139"/>
      <c r="E28" s="139"/>
      <c r="F28" s="139"/>
      <c r="G28" s="139"/>
      <c r="H28" s="139"/>
      <c r="I28" s="139"/>
    </row>
    <row r="29" ht="15">
      <c r="B29" s="1"/>
    </row>
    <row r="30" spans="1:9" s="31" customFormat="1" ht="14.25">
      <c r="A30" s="69" t="s">
        <v>29</v>
      </c>
      <c r="B30" s="128" t="s">
        <v>66</v>
      </c>
      <c r="C30" s="128"/>
      <c r="D30" s="128"/>
      <c r="E30" s="128"/>
      <c r="F30" s="128"/>
      <c r="G30" s="128"/>
      <c r="H30" s="128"/>
      <c r="I30" s="128"/>
    </row>
    <row r="31" spans="2:9" ht="15" customHeight="1">
      <c r="B31" s="131" t="s">
        <v>1</v>
      </c>
      <c r="C31" s="133" t="s">
        <v>48</v>
      </c>
      <c r="D31" s="129" t="s">
        <v>61</v>
      </c>
      <c r="E31" s="129"/>
      <c r="F31" s="155" t="s">
        <v>49</v>
      </c>
      <c r="G31" s="155"/>
      <c r="H31" s="155"/>
      <c r="I31" s="134"/>
    </row>
    <row r="32" spans="2:9" ht="15">
      <c r="B32" s="132"/>
      <c r="C32" s="137"/>
      <c r="D32" s="129"/>
      <c r="E32" s="129"/>
      <c r="F32" s="156"/>
      <c r="G32" s="156"/>
      <c r="H32" s="156"/>
      <c r="I32" s="138"/>
    </row>
    <row r="33" spans="2:9" ht="15.75" customHeight="1">
      <c r="B33" s="9"/>
      <c r="C33" s="59"/>
      <c r="D33" s="145"/>
      <c r="E33" s="145"/>
      <c r="F33" s="129"/>
      <c r="G33" s="129"/>
      <c r="H33" s="129"/>
      <c r="I33" s="129"/>
    </row>
    <row r="34" ht="15">
      <c r="B34" s="1"/>
    </row>
    <row r="35" spans="1:9" s="31" customFormat="1" ht="14.25">
      <c r="A35" s="69" t="s">
        <v>30</v>
      </c>
      <c r="B35" s="128" t="s">
        <v>65</v>
      </c>
      <c r="C35" s="128"/>
      <c r="D35" s="128"/>
      <c r="E35" s="128"/>
      <c r="F35" s="128"/>
      <c r="G35" s="128"/>
      <c r="H35" s="128"/>
      <c r="I35" s="128"/>
    </row>
    <row r="36" spans="2:9" ht="15">
      <c r="B36" s="1"/>
      <c r="C36" s="1"/>
      <c r="D36" s="1"/>
      <c r="E36" s="1"/>
      <c r="F36" s="1"/>
      <c r="G36" s="1"/>
      <c r="H36" s="1"/>
      <c r="I36" s="18" t="s">
        <v>56</v>
      </c>
    </row>
    <row r="37" spans="2:9" ht="18" customHeight="1">
      <c r="B37" s="129" t="s">
        <v>1</v>
      </c>
      <c r="C37" s="129" t="s">
        <v>48</v>
      </c>
      <c r="D37" s="129" t="s">
        <v>61</v>
      </c>
      <c r="E37" s="133" t="s">
        <v>62</v>
      </c>
      <c r="F37" s="134"/>
      <c r="G37" s="149" t="s">
        <v>3</v>
      </c>
      <c r="H37" s="154"/>
      <c r="I37" s="150"/>
    </row>
    <row r="38" spans="2:9" ht="30">
      <c r="B38" s="129"/>
      <c r="C38" s="129"/>
      <c r="D38" s="129"/>
      <c r="E38" s="137"/>
      <c r="F38" s="138"/>
      <c r="G38" s="11" t="s">
        <v>13</v>
      </c>
      <c r="H38" s="3" t="s">
        <v>14</v>
      </c>
      <c r="I38" s="3" t="s">
        <v>4</v>
      </c>
    </row>
    <row r="39" spans="2:9" s="5" customFormat="1" ht="15">
      <c r="B39" s="9">
        <v>1</v>
      </c>
      <c r="C39" s="9">
        <v>2</v>
      </c>
      <c r="D39" s="9">
        <v>3</v>
      </c>
      <c r="E39" s="149">
        <v>4</v>
      </c>
      <c r="F39" s="150"/>
      <c r="G39" s="11">
        <v>5</v>
      </c>
      <c r="H39" s="3">
        <v>6</v>
      </c>
      <c r="I39" s="3">
        <v>7</v>
      </c>
    </row>
    <row r="40" spans="2:9" ht="15" hidden="1">
      <c r="B40" s="9"/>
      <c r="C40" s="43"/>
      <c r="D40" s="43"/>
      <c r="E40" s="141" t="s">
        <v>52</v>
      </c>
      <c r="F40" s="142"/>
      <c r="G40" s="11"/>
      <c r="H40" s="3"/>
      <c r="I40" s="3"/>
    </row>
    <row r="41" spans="2:9" ht="15">
      <c r="B41" s="9"/>
      <c r="C41" s="43"/>
      <c r="D41" s="43"/>
      <c r="E41" s="141" t="s">
        <v>53</v>
      </c>
      <c r="F41" s="142"/>
      <c r="G41" s="11"/>
      <c r="H41" s="3"/>
      <c r="I41" s="3"/>
    </row>
    <row r="42" spans="2:9" s="5" customFormat="1" ht="41.25" customHeight="1">
      <c r="B42" s="9">
        <v>1</v>
      </c>
      <c r="C42" s="59" t="str">
        <f>+B20</f>
        <v>0117670</v>
      </c>
      <c r="D42" s="59" t="str">
        <f>+C20</f>
        <v>0490</v>
      </c>
      <c r="E42" s="143" t="s">
        <v>89</v>
      </c>
      <c r="F42" s="143"/>
      <c r="G42" s="58">
        <v>0</v>
      </c>
      <c r="H42" s="58">
        <v>99366.2</v>
      </c>
      <c r="I42" s="58">
        <f>G42+H42</f>
        <v>99366.2</v>
      </c>
    </row>
    <row r="43" spans="2:9" s="5" customFormat="1" ht="27" customHeight="1" hidden="1">
      <c r="B43" s="9"/>
      <c r="C43" s="10"/>
      <c r="D43" s="10"/>
      <c r="E43" s="10" t="s">
        <v>57</v>
      </c>
      <c r="F43" s="58"/>
      <c r="G43" s="58"/>
      <c r="H43" s="58"/>
      <c r="I43" s="58">
        <f>G43+H43</f>
        <v>0</v>
      </c>
    </row>
    <row r="44" spans="2:9" s="5" customFormat="1" ht="18" customHeight="1">
      <c r="B44" s="9"/>
      <c r="C44" s="10"/>
      <c r="D44" s="10"/>
      <c r="E44" s="129" t="s">
        <v>51</v>
      </c>
      <c r="F44" s="129"/>
      <c r="G44" s="58">
        <f>G42</f>
        <v>0</v>
      </c>
      <c r="H44" s="58">
        <f>H42</f>
        <v>99366.2</v>
      </c>
      <c r="I44" s="58">
        <f>I42</f>
        <v>99366.2</v>
      </c>
    </row>
    <row r="45" ht="15">
      <c r="B45" s="6"/>
    </row>
    <row r="46" spans="1:9" s="31" customFormat="1" ht="14.25">
      <c r="A46" s="69" t="s">
        <v>31</v>
      </c>
      <c r="B46" s="128" t="s">
        <v>64</v>
      </c>
      <c r="C46" s="128"/>
      <c r="D46" s="128"/>
      <c r="E46" s="128"/>
      <c r="F46" s="128"/>
      <c r="G46" s="128"/>
      <c r="H46" s="128"/>
      <c r="I46" s="128"/>
    </row>
    <row r="47" spans="3:9" ht="15">
      <c r="C47" s="60"/>
      <c r="D47" s="60"/>
      <c r="E47" s="60"/>
      <c r="F47" s="60"/>
      <c r="G47" s="60" t="s">
        <v>2</v>
      </c>
      <c r="H47" s="61"/>
      <c r="I47" s="61"/>
    </row>
    <row r="48" spans="2:7" ht="21.75" customHeight="1">
      <c r="B48" s="129" t="s">
        <v>63</v>
      </c>
      <c r="C48" s="129"/>
      <c r="D48" s="129" t="s">
        <v>48</v>
      </c>
      <c r="E48" s="129" t="s">
        <v>13</v>
      </c>
      <c r="F48" s="129" t="s">
        <v>14</v>
      </c>
      <c r="G48" s="129" t="s">
        <v>4</v>
      </c>
    </row>
    <row r="49" spans="2:7" ht="30" customHeight="1">
      <c r="B49" s="129"/>
      <c r="C49" s="129"/>
      <c r="D49" s="129"/>
      <c r="E49" s="129"/>
      <c r="F49" s="129"/>
      <c r="G49" s="129"/>
    </row>
    <row r="50" spans="2:7" ht="15">
      <c r="B50" s="149">
        <v>1</v>
      </c>
      <c r="C50" s="150"/>
      <c r="D50" s="3">
        <v>2</v>
      </c>
      <c r="E50" s="3">
        <v>3</v>
      </c>
      <c r="F50" s="3">
        <v>4</v>
      </c>
      <c r="G50" s="3">
        <v>5</v>
      </c>
    </row>
    <row r="51" spans="2:7" ht="135" customHeight="1">
      <c r="B51" s="147" t="s">
        <v>82</v>
      </c>
      <c r="C51" s="148"/>
      <c r="D51" s="70" t="str">
        <f>+B20</f>
        <v>0117670</v>
      </c>
      <c r="E51" s="71">
        <f>+G42</f>
        <v>0</v>
      </c>
      <c r="F51" s="71">
        <f>+H42</f>
        <v>99366.2</v>
      </c>
      <c r="G51" s="71">
        <f>+E51+F51</f>
        <v>99366.2</v>
      </c>
    </row>
    <row r="52" spans="2:7" ht="16.5" customHeight="1">
      <c r="B52" s="140" t="s">
        <v>51</v>
      </c>
      <c r="C52" s="140"/>
      <c r="D52" s="20"/>
      <c r="E52" s="72">
        <f>+E51</f>
        <v>0</v>
      </c>
      <c r="F52" s="81">
        <f>+F51</f>
        <v>99366.2</v>
      </c>
      <c r="G52" s="72">
        <f>+G51</f>
        <v>99366.2</v>
      </c>
    </row>
    <row r="53" ht="15">
      <c r="B53" s="1"/>
    </row>
    <row r="54" spans="1:9" s="77" customFormat="1" ht="27.75" customHeight="1">
      <c r="A54" s="75" t="s">
        <v>32</v>
      </c>
      <c r="B54" s="76" t="s">
        <v>69</v>
      </c>
      <c r="I54" s="78"/>
    </row>
    <row r="55" spans="2:9" ht="15" customHeight="1">
      <c r="B55" s="129" t="s">
        <v>1</v>
      </c>
      <c r="C55" s="129" t="s">
        <v>48</v>
      </c>
      <c r="D55" s="133" t="s">
        <v>70</v>
      </c>
      <c r="E55" s="134"/>
      <c r="F55" s="129" t="s">
        <v>38</v>
      </c>
      <c r="G55" s="131" t="s">
        <v>39</v>
      </c>
      <c r="H55" s="129" t="s">
        <v>71</v>
      </c>
      <c r="I55" s="129"/>
    </row>
    <row r="56" spans="2:9" ht="15">
      <c r="B56" s="129"/>
      <c r="C56" s="129"/>
      <c r="D56" s="135"/>
      <c r="E56" s="136"/>
      <c r="F56" s="129"/>
      <c r="G56" s="146"/>
      <c r="H56" s="129"/>
      <c r="I56" s="129"/>
    </row>
    <row r="57" spans="2:9" ht="15">
      <c r="B57" s="129"/>
      <c r="C57" s="129"/>
      <c r="D57" s="137"/>
      <c r="E57" s="138"/>
      <c r="F57" s="129"/>
      <c r="G57" s="132"/>
      <c r="H57" s="129"/>
      <c r="I57" s="129"/>
    </row>
    <row r="58" spans="2:9" ht="15">
      <c r="B58" s="9">
        <v>1</v>
      </c>
      <c r="C58" s="40">
        <v>2</v>
      </c>
      <c r="D58" s="149">
        <v>3</v>
      </c>
      <c r="E58" s="150"/>
      <c r="F58" s="53">
        <v>4</v>
      </c>
      <c r="G58" s="9">
        <v>5</v>
      </c>
      <c r="H58" s="149">
        <v>6</v>
      </c>
      <c r="I58" s="150"/>
    </row>
    <row r="59" spans="2:9" ht="28.5" customHeight="1" hidden="1">
      <c r="B59" s="9"/>
      <c r="C59" s="42"/>
      <c r="D59" s="141" t="s">
        <v>52</v>
      </c>
      <c r="E59" s="142"/>
      <c r="F59" s="9"/>
      <c r="G59" s="9"/>
      <c r="H59" s="40"/>
      <c r="I59" s="32"/>
    </row>
    <row r="60" spans="2:9" ht="15">
      <c r="B60" s="9"/>
      <c r="C60" s="42"/>
      <c r="D60" s="141" t="s">
        <v>54</v>
      </c>
      <c r="E60" s="142"/>
      <c r="F60" s="9"/>
      <c r="G60" s="9"/>
      <c r="H60" s="40"/>
      <c r="I60" s="32"/>
    </row>
    <row r="61" spans="2:9" ht="81.75" customHeight="1">
      <c r="B61" s="9">
        <v>1</v>
      </c>
      <c r="C61" s="59" t="str">
        <f>+D51</f>
        <v>0117670</v>
      </c>
      <c r="D61" s="147" t="str">
        <f>+E42</f>
        <v>Фінансова підтримка підприємств комунальної форми власності</v>
      </c>
      <c r="E61" s="148"/>
      <c r="F61" s="44" t="str">
        <f>F63</f>
        <v>тис.грн.</v>
      </c>
      <c r="G61" s="23" t="s">
        <v>120</v>
      </c>
      <c r="H61" s="126">
        <f>G51</f>
        <v>99366.2</v>
      </c>
      <c r="I61" s="127"/>
    </row>
    <row r="62" spans="2:9" ht="17.25" customHeight="1">
      <c r="B62" s="9"/>
      <c r="C62" s="21"/>
      <c r="D62" s="152" t="s">
        <v>5</v>
      </c>
      <c r="E62" s="153"/>
      <c r="F62" s="22"/>
      <c r="G62" s="9"/>
      <c r="H62" s="111"/>
      <c r="I62" s="112"/>
    </row>
    <row r="63" spans="1:9" s="47" customFormat="1" ht="50.25" customHeight="1">
      <c r="A63" s="45"/>
      <c r="B63" s="46"/>
      <c r="C63" s="51"/>
      <c r="D63" s="118" t="s">
        <v>130</v>
      </c>
      <c r="E63" s="118"/>
      <c r="F63" s="90" t="s">
        <v>83</v>
      </c>
      <c r="G63" s="91" t="s">
        <v>91</v>
      </c>
      <c r="H63" s="151">
        <f>SUM(H64:I92)</f>
        <v>236174.3</v>
      </c>
      <c r="I63" s="151"/>
    </row>
    <row r="64" spans="1:9" s="47" customFormat="1" ht="50.25" customHeight="1">
      <c r="A64" s="45"/>
      <c r="B64" s="46"/>
      <c r="C64" s="51"/>
      <c r="D64" s="102" t="s">
        <v>114</v>
      </c>
      <c r="E64" s="103"/>
      <c r="F64" s="22" t="s">
        <v>83</v>
      </c>
      <c r="G64" s="87" t="str">
        <f>G63</f>
        <v>внутрішньо-управлінський облік </v>
      </c>
      <c r="H64" s="120">
        <v>52127</v>
      </c>
      <c r="I64" s="121"/>
    </row>
    <row r="65" spans="1:9" s="47" customFormat="1" ht="50.25" customHeight="1">
      <c r="A65" s="45"/>
      <c r="B65" s="46"/>
      <c r="C65" s="51"/>
      <c r="D65" s="102" t="s">
        <v>92</v>
      </c>
      <c r="E65" s="103"/>
      <c r="F65" s="22" t="s">
        <v>83</v>
      </c>
      <c r="G65" s="87" t="str">
        <f aca="true" t="shared" si="0" ref="G65:G88">G64</f>
        <v>внутрішньо-управлінський облік </v>
      </c>
      <c r="H65" s="120">
        <v>1314.8</v>
      </c>
      <c r="I65" s="121"/>
    </row>
    <row r="66" spans="1:9" s="47" customFormat="1" ht="50.25" customHeight="1">
      <c r="A66" s="45"/>
      <c r="B66" s="46"/>
      <c r="C66" s="51"/>
      <c r="D66" s="102" t="s">
        <v>93</v>
      </c>
      <c r="E66" s="103"/>
      <c r="F66" s="22" t="s">
        <v>83</v>
      </c>
      <c r="G66" s="87" t="str">
        <f t="shared" si="0"/>
        <v>внутрішньо-управлінський облік </v>
      </c>
      <c r="H66" s="120">
        <v>2367</v>
      </c>
      <c r="I66" s="121"/>
    </row>
    <row r="67" spans="1:9" s="47" customFormat="1" ht="50.25" customHeight="1">
      <c r="A67" s="45"/>
      <c r="B67" s="46"/>
      <c r="C67" s="51"/>
      <c r="D67" s="102" t="s">
        <v>94</v>
      </c>
      <c r="E67" s="103"/>
      <c r="F67" s="22" t="s">
        <v>83</v>
      </c>
      <c r="G67" s="87" t="str">
        <f t="shared" si="0"/>
        <v>внутрішньо-управлінський облік </v>
      </c>
      <c r="H67" s="120">
        <v>9787.6</v>
      </c>
      <c r="I67" s="121"/>
    </row>
    <row r="68" spans="1:9" s="47" customFormat="1" ht="50.25" customHeight="1">
      <c r="A68" s="45"/>
      <c r="B68" s="46"/>
      <c r="C68" s="51"/>
      <c r="D68" s="102" t="s">
        <v>95</v>
      </c>
      <c r="E68" s="103"/>
      <c r="F68" s="22" t="s">
        <v>83</v>
      </c>
      <c r="G68" s="87" t="str">
        <f t="shared" si="0"/>
        <v>внутрішньо-управлінський облік </v>
      </c>
      <c r="H68" s="120">
        <v>30325</v>
      </c>
      <c r="I68" s="121"/>
    </row>
    <row r="69" spans="1:9" s="47" customFormat="1" ht="97.5" customHeight="1">
      <c r="A69" s="45"/>
      <c r="B69" s="46"/>
      <c r="C69" s="51"/>
      <c r="D69" s="102" t="s">
        <v>126</v>
      </c>
      <c r="E69" s="103"/>
      <c r="F69" s="22" t="s">
        <v>83</v>
      </c>
      <c r="G69" s="87" t="str">
        <f t="shared" si="0"/>
        <v>внутрішньо-управлінський облік </v>
      </c>
      <c r="H69" s="120">
        <v>12900.5</v>
      </c>
      <c r="I69" s="121"/>
    </row>
    <row r="70" spans="1:9" s="47" customFormat="1" ht="61.5" customHeight="1">
      <c r="A70" s="45"/>
      <c r="B70" s="46"/>
      <c r="C70" s="51"/>
      <c r="D70" s="102" t="s">
        <v>96</v>
      </c>
      <c r="E70" s="103"/>
      <c r="F70" s="22" t="s">
        <v>83</v>
      </c>
      <c r="G70" s="87" t="str">
        <f t="shared" si="0"/>
        <v>внутрішньо-управлінський облік </v>
      </c>
      <c r="H70" s="120">
        <v>2577.9</v>
      </c>
      <c r="I70" s="121"/>
    </row>
    <row r="71" spans="1:9" s="47" customFormat="1" ht="69.75" customHeight="1">
      <c r="A71" s="45"/>
      <c r="B71" s="46"/>
      <c r="C71" s="51"/>
      <c r="D71" s="102" t="s">
        <v>97</v>
      </c>
      <c r="E71" s="103"/>
      <c r="F71" s="22" t="s">
        <v>83</v>
      </c>
      <c r="G71" s="87" t="str">
        <f t="shared" si="0"/>
        <v>внутрішньо-управлінський облік </v>
      </c>
      <c r="H71" s="120">
        <v>36082.9</v>
      </c>
      <c r="I71" s="121"/>
    </row>
    <row r="72" spans="1:9" s="47" customFormat="1" ht="50.25" customHeight="1">
      <c r="A72" s="45"/>
      <c r="B72" s="46"/>
      <c r="C72" s="51"/>
      <c r="D72" s="102" t="s">
        <v>98</v>
      </c>
      <c r="E72" s="103"/>
      <c r="F72" s="22" t="s">
        <v>83</v>
      </c>
      <c r="G72" s="87" t="str">
        <f t="shared" si="0"/>
        <v>внутрішньо-управлінський облік </v>
      </c>
      <c r="H72" s="120">
        <v>6000</v>
      </c>
      <c r="I72" s="121"/>
    </row>
    <row r="73" spans="1:9" s="47" customFormat="1" ht="77.25" customHeight="1">
      <c r="A73" s="45"/>
      <c r="B73" s="46"/>
      <c r="C73" s="51"/>
      <c r="D73" s="102" t="s">
        <v>99</v>
      </c>
      <c r="E73" s="103"/>
      <c r="F73" s="22" t="s">
        <v>83</v>
      </c>
      <c r="G73" s="87" t="str">
        <f t="shared" si="0"/>
        <v>внутрішньо-управлінський облік </v>
      </c>
      <c r="H73" s="120">
        <v>4938.3</v>
      </c>
      <c r="I73" s="121"/>
    </row>
    <row r="74" spans="1:9" s="47" customFormat="1" ht="50.25" customHeight="1">
      <c r="A74" s="45"/>
      <c r="B74" s="46"/>
      <c r="C74" s="51"/>
      <c r="D74" s="102" t="s">
        <v>100</v>
      </c>
      <c r="E74" s="103"/>
      <c r="F74" s="22" t="s">
        <v>83</v>
      </c>
      <c r="G74" s="87" t="str">
        <f t="shared" si="0"/>
        <v>внутрішньо-управлінський облік </v>
      </c>
      <c r="H74" s="120">
        <v>4865</v>
      </c>
      <c r="I74" s="121"/>
    </row>
    <row r="75" spans="1:9" s="47" customFormat="1" ht="50.25" customHeight="1">
      <c r="A75" s="45"/>
      <c r="B75" s="46"/>
      <c r="C75" s="51"/>
      <c r="D75" s="102" t="s">
        <v>101</v>
      </c>
      <c r="E75" s="103"/>
      <c r="F75" s="22" t="s">
        <v>83</v>
      </c>
      <c r="G75" s="87" t="str">
        <f t="shared" si="0"/>
        <v>внутрішньо-управлінський облік </v>
      </c>
      <c r="H75" s="120">
        <v>5860</v>
      </c>
      <c r="I75" s="121"/>
    </row>
    <row r="76" spans="1:9" s="47" customFormat="1" ht="50.25" customHeight="1">
      <c r="A76" s="45"/>
      <c r="B76" s="46"/>
      <c r="C76" s="51"/>
      <c r="D76" s="102" t="s">
        <v>102</v>
      </c>
      <c r="E76" s="103"/>
      <c r="F76" s="22" t="s">
        <v>83</v>
      </c>
      <c r="G76" s="87" t="str">
        <f t="shared" si="0"/>
        <v>внутрішньо-управлінський облік </v>
      </c>
      <c r="H76" s="120">
        <v>9448.3</v>
      </c>
      <c r="I76" s="121"/>
    </row>
    <row r="77" spans="1:9" s="47" customFormat="1" ht="50.25" customHeight="1" hidden="1">
      <c r="A77" s="45"/>
      <c r="B77" s="46"/>
      <c r="C77" s="51"/>
      <c r="D77" s="102" t="s">
        <v>103</v>
      </c>
      <c r="E77" s="103"/>
      <c r="F77" s="22" t="s">
        <v>83</v>
      </c>
      <c r="G77" s="87" t="str">
        <f t="shared" si="0"/>
        <v>внутрішньо-управлінський облік </v>
      </c>
      <c r="H77" s="120">
        <v>0</v>
      </c>
      <c r="I77" s="121"/>
    </row>
    <row r="78" spans="1:9" s="47" customFormat="1" ht="50.25" customHeight="1">
      <c r="A78" s="45"/>
      <c r="B78" s="46"/>
      <c r="C78" s="51"/>
      <c r="D78" s="102" t="s">
        <v>104</v>
      </c>
      <c r="E78" s="103"/>
      <c r="F78" s="22" t="s">
        <v>83</v>
      </c>
      <c r="G78" s="87" t="str">
        <f t="shared" si="0"/>
        <v>внутрішньо-управлінський облік </v>
      </c>
      <c r="H78" s="120">
        <v>2849.6</v>
      </c>
      <c r="I78" s="121"/>
    </row>
    <row r="79" spans="1:9" s="47" customFormat="1" ht="50.25" customHeight="1">
      <c r="A79" s="45"/>
      <c r="B79" s="46"/>
      <c r="C79" s="51"/>
      <c r="D79" s="102" t="s">
        <v>105</v>
      </c>
      <c r="E79" s="103"/>
      <c r="F79" s="22" t="s">
        <v>83</v>
      </c>
      <c r="G79" s="87" t="str">
        <f t="shared" si="0"/>
        <v>внутрішньо-управлінський облік </v>
      </c>
      <c r="H79" s="120">
        <v>10092.2</v>
      </c>
      <c r="I79" s="121"/>
    </row>
    <row r="80" spans="1:9" s="47" customFormat="1" ht="50.25" customHeight="1">
      <c r="A80" s="45"/>
      <c r="B80" s="46"/>
      <c r="C80" s="51"/>
      <c r="D80" s="102" t="s">
        <v>106</v>
      </c>
      <c r="E80" s="103"/>
      <c r="F80" s="22" t="s">
        <v>83</v>
      </c>
      <c r="G80" s="87" t="str">
        <f t="shared" si="0"/>
        <v>внутрішньо-управлінський облік </v>
      </c>
      <c r="H80" s="120">
        <v>4080</v>
      </c>
      <c r="I80" s="121"/>
    </row>
    <row r="81" spans="1:9" s="47" customFormat="1" ht="66" customHeight="1">
      <c r="A81" s="45"/>
      <c r="B81" s="46"/>
      <c r="C81" s="51"/>
      <c r="D81" s="102" t="s">
        <v>107</v>
      </c>
      <c r="E81" s="103"/>
      <c r="F81" s="22" t="s">
        <v>83</v>
      </c>
      <c r="G81" s="87" t="str">
        <f t="shared" si="0"/>
        <v>внутрішньо-управлінський облік </v>
      </c>
      <c r="H81" s="120">
        <v>2527.8</v>
      </c>
      <c r="I81" s="121"/>
    </row>
    <row r="82" spans="1:9" s="47" customFormat="1" ht="62.25" customHeight="1">
      <c r="A82" s="45"/>
      <c r="B82" s="46"/>
      <c r="C82" s="51"/>
      <c r="D82" s="102" t="s">
        <v>108</v>
      </c>
      <c r="E82" s="103"/>
      <c r="F82" s="22" t="s">
        <v>83</v>
      </c>
      <c r="G82" s="87" t="str">
        <f t="shared" si="0"/>
        <v>внутрішньо-управлінський облік </v>
      </c>
      <c r="H82" s="120">
        <v>3749.6</v>
      </c>
      <c r="I82" s="121"/>
    </row>
    <row r="83" spans="1:9" s="47" customFormat="1" ht="50.25" customHeight="1">
      <c r="A83" s="45"/>
      <c r="B83" s="46"/>
      <c r="C83" s="51"/>
      <c r="D83" s="102" t="s">
        <v>113</v>
      </c>
      <c r="E83" s="103"/>
      <c r="F83" s="22" t="s">
        <v>83</v>
      </c>
      <c r="G83" s="87" t="str">
        <f t="shared" si="0"/>
        <v>внутрішньо-управлінський облік </v>
      </c>
      <c r="H83" s="120">
        <v>16167.3</v>
      </c>
      <c r="I83" s="121"/>
    </row>
    <row r="84" spans="1:9" s="47" customFormat="1" ht="69.75" customHeight="1">
      <c r="A84" s="45"/>
      <c r="B84" s="46"/>
      <c r="C84" s="51"/>
      <c r="D84" s="102" t="s">
        <v>109</v>
      </c>
      <c r="E84" s="103"/>
      <c r="F84" s="22" t="s">
        <v>83</v>
      </c>
      <c r="G84" s="87" t="str">
        <f t="shared" si="0"/>
        <v>внутрішньо-управлінський облік </v>
      </c>
      <c r="H84" s="120">
        <v>4730.6</v>
      </c>
      <c r="I84" s="121"/>
    </row>
    <row r="85" spans="1:9" s="47" customFormat="1" ht="50.25" customHeight="1">
      <c r="A85" s="45"/>
      <c r="B85" s="46"/>
      <c r="C85" s="51"/>
      <c r="D85" s="102" t="s">
        <v>110</v>
      </c>
      <c r="E85" s="103"/>
      <c r="F85" s="22" t="s">
        <v>83</v>
      </c>
      <c r="G85" s="87" t="str">
        <f t="shared" si="0"/>
        <v>внутрішньо-управлінський облік </v>
      </c>
      <c r="H85" s="120">
        <v>4123.1</v>
      </c>
      <c r="I85" s="121"/>
    </row>
    <row r="86" spans="1:9" s="47" customFormat="1" ht="50.25" customHeight="1">
      <c r="A86" s="45"/>
      <c r="B86" s="46"/>
      <c r="C86" s="51"/>
      <c r="D86" s="102" t="s">
        <v>111</v>
      </c>
      <c r="E86" s="103"/>
      <c r="F86" s="22" t="s">
        <v>83</v>
      </c>
      <c r="G86" s="87" t="str">
        <f t="shared" si="0"/>
        <v>внутрішньо-управлінський облік </v>
      </c>
      <c r="H86" s="120">
        <v>2329.8</v>
      </c>
      <c r="I86" s="121"/>
    </row>
    <row r="87" spans="1:9" s="47" customFormat="1" ht="72.75" customHeight="1">
      <c r="A87" s="45"/>
      <c r="B87" s="46"/>
      <c r="C87" s="51"/>
      <c r="D87" s="102" t="s">
        <v>116</v>
      </c>
      <c r="E87" s="103"/>
      <c r="F87" s="22" t="s">
        <v>83</v>
      </c>
      <c r="G87" s="87" t="str">
        <f t="shared" si="0"/>
        <v>внутрішньо-управлінський облік </v>
      </c>
      <c r="H87" s="120">
        <v>300</v>
      </c>
      <c r="I87" s="121"/>
    </row>
    <row r="88" spans="1:9" s="47" customFormat="1" ht="60" customHeight="1">
      <c r="A88" s="45"/>
      <c r="B88" s="46"/>
      <c r="C88" s="51"/>
      <c r="D88" s="102" t="s">
        <v>117</v>
      </c>
      <c r="E88" s="103"/>
      <c r="F88" s="22" t="s">
        <v>83</v>
      </c>
      <c r="G88" s="87" t="str">
        <f t="shared" si="0"/>
        <v>внутрішньо-управлінський облік </v>
      </c>
      <c r="H88" s="120">
        <v>500</v>
      </c>
      <c r="I88" s="121"/>
    </row>
    <row r="89" spans="1:9" s="47" customFormat="1" ht="60" customHeight="1">
      <c r="A89" s="45"/>
      <c r="B89" s="46"/>
      <c r="C89" s="51"/>
      <c r="D89" s="102" t="s">
        <v>118</v>
      </c>
      <c r="E89" s="103"/>
      <c r="F89" s="22" t="s">
        <v>83</v>
      </c>
      <c r="G89" s="87" t="str">
        <f>G88</f>
        <v>внутрішньо-управлінський облік </v>
      </c>
      <c r="H89" s="120">
        <v>2730</v>
      </c>
      <c r="I89" s="121"/>
    </row>
    <row r="90" spans="1:9" s="47" customFormat="1" ht="80.25" customHeight="1">
      <c r="A90" s="45"/>
      <c r="B90" s="46"/>
      <c r="C90" s="51"/>
      <c r="D90" s="98" t="s">
        <v>122</v>
      </c>
      <c r="E90" s="99"/>
      <c r="F90" s="95" t="s">
        <v>83</v>
      </c>
      <c r="G90" s="97" t="str">
        <f>G89</f>
        <v>внутрішньо-управлінський облік </v>
      </c>
      <c r="H90" s="166">
        <v>1000</v>
      </c>
      <c r="I90" s="167"/>
    </row>
    <row r="91" spans="1:9" s="47" customFormat="1" ht="49.5" customHeight="1">
      <c r="A91" s="45"/>
      <c r="B91" s="46"/>
      <c r="C91" s="51"/>
      <c r="D91" s="98" t="s">
        <v>103</v>
      </c>
      <c r="E91" s="99"/>
      <c r="F91" s="95" t="s">
        <v>83</v>
      </c>
      <c r="G91" s="97" t="str">
        <f>G90</f>
        <v>внутрішньо-управлінський облік </v>
      </c>
      <c r="H91" s="166">
        <v>500</v>
      </c>
      <c r="I91" s="167"/>
    </row>
    <row r="92" spans="1:9" s="47" customFormat="1" ht="60" customHeight="1">
      <c r="A92" s="45"/>
      <c r="B92" s="46"/>
      <c r="C92" s="51"/>
      <c r="D92" s="98" t="s">
        <v>123</v>
      </c>
      <c r="E92" s="99"/>
      <c r="F92" s="95" t="s">
        <v>83</v>
      </c>
      <c r="G92" s="97" t="str">
        <f>G90</f>
        <v>внутрішньо-управлінський облік </v>
      </c>
      <c r="H92" s="166">
        <v>1900</v>
      </c>
      <c r="I92" s="167"/>
    </row>
    <row r="93" spans="1:9" s="47" customFormat="1" ht="21" customHeight="1">
      <c r="A93" s="45"/>
      <c r="B93" s="46"/>
      <c r="C93" s="51"/>
      <c r="D93" s="152" t="s">
        <v>44</v>
      </c>
      <c r="E93" s="153"/>
      <c r="F93" s="22"/>
      <c r="G93" s="87"/>
      <c r="H93" s="88"/>
      <c r="I93" s="89"/>
    </row>
    <row r="94" spans="1:14" s="50" customFormat="1" ht="42.75" customHeight="1">
      <c r="A94" s="48"/>
      <c r="B94" s="73"/>
      <c r="C94" s="74"/>
      <c r="D94" s="161" t="s">
        <v>87</v>
      </c>
      <c r="E94" s="162"/>
      <c r="F94" s="90" t="s">
        <v>58</v>
      </c>
      <c r="G94" s="122" t="str">
        <f>G61</f>
        <v>рішення обласної ради від 01.12.2017 № 268-11/VІІ</v>
      </c>
      <c r="H94" s="124">
        <v>28</v>
      </c>
      <c r="I94" s="125"/>
      <c r="N94" s="50" t="e">
        <f>+#REF!/#REF!</f>
        <v>#REF!</v>
      </c>
    </row>
    <row r="95" spans="1:9" s="50" customFormat="1" ht="42.75" customHeight="1">
      <c r="A95" s="48"/>
      <c r="B95" s="73"/>
      <c r="C95" s="80"/>
      <c r="D95" s="161" t="s">
        <v>112</v>
      </c>
      <c r="E95" s="162"/>
      <c r="F95" s="90" t="str">
        <f>F63</f>
        <v>тис.грн.</v>
      </c>
      <c r="G95" s="123"/>
      <c r="H95" s="168">
        <f>SUM(H96:I124)</f>
        <v>99366.19999999998</v>
      </c>
      <c r="I95" s="169"/>
    </row>
    <row r="96" spans="1:9" s="50" customFormat="1" ht="42.75" customHeight="1">
      <c r="A96" s="48"/>
      <c r="B96" s="73"/>
      <c r="C96" s="80"/>
      <c r="D96" s="102" t="s">
        <v>114</v>
      </c>
      <c r="E96" s="103"/>
      <c r="F96" s="22" t="str">
        <f>F95</f>
        <v>тис.грн.</v>
      </c>
      <c r="G96" s="106" t="str">
        <f>G94</f>
        <v>рішення обласної ради від 01.12.2017 № 268-11/VІІ</v>
      </c>
      <c r="H96" s="109">
        <f>10000+2200+8000-460-300-2000</f>
        <v>17440</v>
      </c>
      <c r="I96" s="110"/>
    </row>
    <row r="97" spans="1:9" s="50" customFormat="1" ht="42.75" customHeight="1">
      <c r="A97" s="48"/>
      <c r="B97" s="73"/>
      <c r="C97" s="80"/>
      <c r="D97" s="102" t="s">
        <v>92</v>
      </c>
      <c r="E97" s="103"/>
      <c r="F97" s="22" t="str">
        <f aca="true" t="shared" si="1" ref="F97:F123">F96</f>
        <v>тис.грн.</v>
      </c>
      <c r="G97" s="107"/>
      <c r="H97" s="109">
        <v>300</v>
      </c>
      <c r="I97" s="110"/>
    </row>
    <row r="98" spans="1:9" s="50" customFormat="1" ht="42.75" customHeight="1">
      <c r="A98" s="48"/>
      <c r="B98" s="73"/>
      <c r="C98" s="80"/>
      <c r="D98" s="102" t="s">
        <v>93</v>
      </c>
      <c r="E98" s="103"/>
      <c r="F98" s="22" t="str">
        <f t="shared" si="1"/>
        <v>тис.грн.</v>
      </c>
      <c r="G98" s="107"/>
      <c r="H98" s="109">
        <f>400+280</f>
        <v>680</v>
      </c>
      <c r="I98" s="110"/>
    </row>
    <row r="99" spans="1:9" s="50" customFormat="1" ht="42.75" customHeight="1">
      <c r="A99" s="48"/>
      <c r="B99" s="73"/>
      <c r="C99" s="80"/>
      <c r="D99" s="102" t="s">
        <v>94</v>
      </c>
      <c r="E99" s="103"/>
      <c r="F99" s="22" t="str">
        <f t="shared" si="1"/>
        <v>тис.грн.</v>
      </c>
      <c r="G99" s="107"/>
      <c r="H99" s="109">
        <v>1800</v>
      </c>
      <c r="I99" s="110"/>
    </row>
    <row r="100" spans="1:9" s="50" customFormat="1" ht="42.75" customHeight="1">
      <c r="A100" s="48"/>
      <c r="B100" s="73"/>
      <c r="C100" s="80"/>
      <c r="D100" s="102" t="s">
        <v>95</v>
      </c>
      <c r="E100" s="103"/>
      <c r="F100" s="22" t="str">
        <f t="shared" si="1"/>
        <v>тис.грн.</v>
      </c>
      <c r="G100" s="107"/>
      <c r="H100" s="109">
        <f>8500+1000+450</f>
        <v>9950</v>
      </c>
      <c r="I100" s="110"/>
    </row>
    <row r="101" spans="1:9" s="50" customFormat="1" ht="90.75" customHeight="1">
      <c r="A101" s="48"/>
      <c r="B101" s="73"/>
      <c r="C101" s="80"/>
      <c r="D101" s="102" t="s">
        <v>126</v>
      </c>
      <c r="E101" s="103"/>
      <c r="F101" s="22" t="str">
        <f t="shared" si="1"/>
        <v>тис.грн.</v>
      </c>
      <c r="G101" s="107"/>
      <c r="H101" s="109">
        <v>6866.6</v>
      </c>
      <c r="I101" s="110"/>
    </row>
    <row r="102" spans="1:9" s="50" customFormat="1" ht="64.5" customHeight="1">
      <c r="A102" s="48"/>
      <c r="B102" s="73"/>
      <c r="C102" s="80"/>
      <c r="D102" s="102" t="s">
        <v>96</v>
      </c>
      <c r="E102" s="103"/>
      <c r="F102" s="22" t="str">
        <f t="shared" si="1"/>
        <v>тис.грн.</v>
      </c>
      <c r="G102" s="107"/>
      <c r="H102" s="109">
        <f>900+60</f>
        <v>960</v>
      </c>
      <c r="I102" s="110"/>
    </row>
    <row r="103" spans="1:9" s="50" customFormat="1" ht="66" customHeight="1">
      <c r="A103" s="48"/>
      <c r="B103" s="73"/>
      <c r="C103" s="80"/>
      <c r="D103" s="102" t="s">
        <v>97</v>
      </c>
      <c r="E103" s="103"/>
      <c r="F103" s="22" t="str">
        <f t="shared" si="1"/>
        <v>тис.грн.</v>
      </c>
      <c r="G103" s="107"/>
      <c r="H103" s="109">
        <v>1400</v>
      </c>
      <c r="I103" s="110"/>
    </row>
    <row r="104" spans="1:9" s="50" customFormat="1" ht="48.75" customHeight="1">
      <c r="A104" s="48"/>
      <c r="B104" s="73"/>
      <c r="C104" s="80"/>
      <c r="D104" s="102" t="s">
        <v>98</v>
      </c>
      <c r="E104" s="103"/>
      <c r="F104" s="22" t="str">
        <f t="shared" si="1"/>
        <v>тис.грн.</v>
      </c>
      <c r="G104" s="107"/>
      <c r="H104" s="109">
        <v>1118</v>
      </c>
      <c r="I104" s="110"/>
    </row>
    <row r="105" spans="1:9" s="50" customFormat="1" ht="78" customHeight="1">
      <c r="A105" s="48"/>
      <c r="B105" s="73"/>
      <c r="C105" s="80"/>
      <c r="D105" s="102" t="s">
        <v>99</v>
      </c>
      <c r="E105" s="103"/>
      <c r="F105" s="22" t="str">
        <f t="shared" si="1"/>
        <v>тис.грн.</v>
      </c>
      <c r="G105" s="107"/>
      <c r="H105" s="109">
        <v>3675</v>
      </c>
      <c r="I105" s="110"/>
    </row>
    <row r="106" spans="1:9" s="50" customFormat="1" ht="42.75" customHeight="1">
      <c r="A106" s="48"/>
      <c r="B106" s="73"/>
      <c r="C106" s="80"/>
      <c r="D106" s="102" t="s">
        <v>100</v>
      </c>
      <c r="E106" s="103"/>
      <c r="F106" s="22" t="str">
        <f t="shared" si="1"/>
        <v>тис.грн.</v>
      </c>
      <c r="G106" s="107"/>
      <c r="H106" s="109">
        <v>1836</v>
      </c>
      <c r="I106" s="110"/>
    </row>
    <row r="107" spans="1:9" s="50" customFormat="1" ht="42.75" customHeight="1">
      <c r="A107" s="48"/>
      <c r="B107" s="73"/>
      <c r="C107" s="80"/>
      <c r="D107" s="102" t="s">
        <v>101</v>
      </c>
      <c r="E107" s="103"/>
      <c r="F107" s="22" t="str">
        <f t="shared" si="1"/>
        <v>тис.грн.</v>
      </c>
      <c r="G107" s="107"/>
      <c r="H107" s="109">
        <f>3500-520</f>
        <v>2980</v>
      </c>
      <c r="I107" s="110"/>
    </row>
    <row r="108" spans="1:9" s="50" customFormat="1" ht="42.75" customHeight="1">
      <c r="A108" s="48"/>
      <c r="B108" s="73"/>
      <c r="C108" s="80"/>
      <c r="D108" s="102" t="s">
        <v>102</v>
      </c>
      <c r="E108" s="103"/>
      <c r="F108" s="22" t="str">
        <f t="shared" si="1"/>
        <v>тис.грн.</v>
      </c>
      <c r="G108" s="107"/>
      <c r="H108" s="109">
        <f>6851.2+300</f>
        <v>7151.2</v>
      </c>
      <c r="I108" s="110"/>
    </row>
    <row r="109" spans="1:9" s="50" customFormat="1" ht="42.75" customHeight="1" hidden="1">
      <c r="A109" s="48"/>
      <c r="B109" s="73"/>
      <c r="C109" s="80"/>
      <c r="D109" s="102" t="s">
        <v>103</v>
      </c>
      <c r="E109" s="103"/>
      <c r="F109" s="22" t="str">
        <f t="shared" si="1"/>
        <v>тис.грн.</v>
      </c>
      <c r="G109" s="107"/>
      <c r="H109" s="109">
        <v>0</v>
      </c>
      <c r="I109" s="110"/>
    </row>
    <row r="110" spans="1:9" s="50" customFormat="1" ht="42.75" customHeight="1">
      <c r="A110" s="48"/>
      <c r="B110" s="73"/>
      <c r="C110" s="80"/>
      <c r="D110" s="102" t="s">
        <v>104</v>
      </c>
      <c r="E110" s="103"/>
      <c r="F110" s="22" t="str">
        <f t="shared" si="1"/>
        <v>тис.грн.</v>
      </c>
      <c r="G110" s="107"/>
      <c r="H110" s="109">
        <f>1000+520</f>
        <v>1520</v>
      </c>
      <c r="I110" s="110"/>
    </row>
    <row r="111" spans="1:9" s="50" customFormat="1" ht="42.75" customHeight="1">
      <c r="A111" s="48"/>
      <c r="B111" s="73"/>
      <c r="C111" s="80"/>
      <c r="D111" s="102" t="s">
        <v>105</v>
      </c>
      <c r="E111" s="103"/>
      <c r="F111" s="22" t="str">
        <f t="shared" si="1"/>
        <v>тис.грн.</v>
      </c>
      <c r="G111" s="107"/>
      <c r="H111" s="109">
        <v>1500</v>
      </c>
      <c r="I111" s="110"/>
    </row>
    <row r="112" spans="1:9" s="50" customFormat="1" ht="42.75" customHeight="1">
      <c r="A112" s="48"/>
      <c r="B112" s="73"/>
      <c r="C112" s="80"/>
      <c r="D112" s="102" t="s">
        <v>106</v>
      </c>
      <c r="E112" s="103"/>
      <c r="F112" s="22" t="str">
        <f t="shared" si="1"/>
        <v>тис.грн.</v>
      </c>
      <c r="G112" s="108"/>
      <c r="H112" s="109">
        <f>918+500+500</f>
        <v>1918</v>
      </c>
      <c r="I112" s="110"/>
    </row>
    <row r="113" spans="1:9" s="50" customFormat="1" ht="60.75" customHeight="1">
      <c r="A113" s="48"/>
      <c r="B113" s="73"/>
      <c r="C113" s="80"/>
      <c r="D113" s="102" t="s">
        <v>107</v>
      </c>
      <c r="E113" s="103"/>
      <c r="F113" s="22" t="str">
        <f t="shared" si="1"/>
        <v>тис.грн.</v>
      </c>
      <c r="G113" s="106" t="s">
        <v>120</v>
      </c>
      <c r="H113" s="109">
        <f>3675-500</f>
        <v>3175</v>
      </c>
      <c r="I113" s="110"/>
    </row>
    <row r="114" spans="1:9" s="50" customFormat="1" ht="61.5" customHeight="1">
      <c r="A114" s="48"/>
      <c r="B114" s="73"/>
      <c r="C114" s="80"/>
      <c r="D114" s="102" t="s">
        <v>108</v>
      </c>
      <c r="E114" s="103"/>
      <c r="F114" s="22" t="str">
        <f t="shared" si="1"/>
        <v>тис.грн.</v>
      </c>
      <c r="G114" s="107"/>
      <c r="H114" s="109">
        <v>4000</v>
      </c>
      <c r="I114" s="110"/>
    </row>
    <row r="115" spans="1:9" s="50" customFormat="1" ht="54" customHeight="1">
      <c r="A115" s="48"/>
      <c r="B115" s="73"/>
      <c r="C115" s="80"/>
      <c r="D115" s="102" t="s">
        <v>113</v>
      </c>
      <c r="E115" s="103"/>
      <c r="F115" s="22" t="str">
        <f t="shared" si="1"/>
        <v>тис.грн.</v>
      </c>
      <c r="G115" s="107"/>
      <c r="H115" s="109">
        <f>19629-1450-500-2000</f>
        <v>15679</v>
      </c>
      <c r="I115" s="110"/>
    </row>
    <row r="116" spans="1:9" s="50" customFormat="1" ht="65.25" customHeight="1">
      <c r="A116" s="48"/>
      <c r="B116" s="73"/>
      <c r="C116" s="80"/>
      <c r="D116" s="102" t="s">
        <v>109</v>
      </c>
      <c r="E116" s="103"/>
      <c r="F116" s="22" t="str">
        <f t="shared" si="1"/>
        <v>тис.грн.</v>
      </c>
      <c r="G116" s="107"/>
      <c r="H116" s="109">
        <f>2000-500</f>
        <v>1500</v>
      </c>
      <c r="I116" s="110"/>
    </row>
    <row r="117" spans="1:9" s="50" customFormat="1" ht="48.75" customHeight="1">
      <c r="A117" s="48"/>
      <c r="B117" s="73"/>
      <c r="C117" s="80"/>
      <c r="D117" s="102" t="s">
        <v>110</v>
      </c>
      <c r="E117" s="103"/>
      <c r="F117" s="22" t="str">
        <f t="shared" si="1"/>
        <v>тис.грн.</v>
      </c>
      <c r="G117" s="107"/>
      <c r="H117" s="100">
        <f>5271.2+350</f>
        <v>5621.2</v>
      </c>
      <c r="I117" s="101"/>
    </row>
    <row r="118" spans="1:9" s="50" customFormat="1" ht="49.5" customHeight="1">
      <c r="A118" s="48"/>
      <c r="B118" s="73"/>
      <c r="C118" s="74"/>
      <c r="D118" s="102" t="s">
        <v>111</v>
      </c>
      <c r="E118" s="103"/>
      <c r="F118" s="22" t="str">
        <f t="shared" si="1"/>
        <v>тис.грн.</v>
      </c>
      <c r="G118" s="107"/>
      <c r="H118" s="119">
        <f>1636-43.8</f>
        <v>1592.2</v>
      </c>
      <c r="I118" s="119"/>
    </row>
    <row r="119" spans="1:9" s="50" customFormat="1" ht="66" customHeight="1">
      <c r="A119" s="48"/>
      <c r="B119" s="73"/>
      <c r="C119" s="74"/>
      <c r="D119" s="102" t="s">
        <v>116</v>
      </c>
      <c r="E119" s="103"/>
      <c r="F119" s="22" t="str">
        <f t="shared" si="1"/>
        <v>тис.грн.</v>
      </c>
      <c r="G119" s="107"/>
      <c r="H119" s="100">
        <v>2150</v>
      </c>
      <c r="I119" s="101"/>
    </row>
    <row r="120" spans="1:9" s="50" customFormat="1" ht="51" customHeight="1">
      <c r="A120" s="48"/>
      <c r="B120" s="73"/>
      <c r="C120" s="74"/>
      <c r="D120" s="102" t="s">
        <v>117</v>
      </c>
      <c r="E120" s="103"/>
      <c r="F120" s="22" t="str">
        <f t="shared" si="1"/>
        <v>тис.грн.</v>
      </c>
      <c r="G120" s="108"/>
      <c r="H120" s="100">
        <v>500</v>
      </c>
      <c r="I120" s="101"/>
    </row>
    <row r="121" spans="1:9" s="50" customFormat="1" ht="48" customHeight="1">
      <c r="A121" s="48"/>
      <c r="B121" s="73"/>
      <c r="C121" s="74"/>
      <c r="D121" s="102" t="s">
        <v>118</v>
      </c>
      <c r="E121" s="103"/>
      <c r="F121" s="22" t="str">
        <f t="shared" si="1"/>
        <v>тис.грн.</v>
      </c>
      <c r="G121" s="94"/>
      <c r="H121" s="100">
        <f>1500-500</f>
        <v>1000</v>
      </c>
      <c r="I121" s="101"/>
    </row>
    <row r="122" spans="1:9" s="50" customFormat="1" ht="78.75" customHeight="1">
      <c r="A122" s="48"/>
      <c r="B122" s="73"/>
      <c r="C122" s="74"/>
      <c r="D122" s="98" t="s">
        <v>122</v>
      </c>
      <c r="E122" s="99"/>
      <c r="F122" s="95" t="str">
        <f t="shared" si="1"/>
        <v>тис.грн.</v>
      </c>
      <c r="G122" s="96"/>
      <c r="H122" s="100">
        <v>0</v>
      </c>
      <c r="I122" s="101"/>
    </row>
    <row r="123" spans="1:9" s="50" customFormat="1" ht="49.5" customHeight="1">
      <c r="A123" s="48"/>
      <c r="B123" s="73"/>
      <c r="C123" s="74"/>
      <c r="D123" s="98" t="s">
        <v>103</v>
      </c>
      <c r="E123" s="99"/>
      <c r="F123" s="95" t="str">
        <f t="shared" si="1"/>
        <v>тис.грн.</v>
      </c>
      <c r="G123" s="96"/>
      <c r="H123" s="100">
        <f>100+400+800</f>
        <v>1300</v>
      </c>
      <c r="I123" s="101"/>
    </row>
    <row r="124" spans="1:9" s="50" customFormat="1" ht="51.75" customHeight="1">
      <c r="A124" s="48"/>
      <c r="B124" s="73"/>
      <c r="C124" s="74"/>
      <c r="D124" s="98" t="s">
        <v>123</v>
      </c>
      <c r="E124" s="99"/>
      <c r="F124" s="95" t="str">
        <f>F122</f>
        <v>тис.грн.</v>
      </c>
      <c r="G124" s="96"/>
      <c r="H124" s="100">
        <f>2254-500</f>
        <v>1754</v>
      </c>
      <c r="I124" s="101"/>
    </row>
    <row r="125" spans="1:9" s="50" customFormat="1" ht="21.75" customHeight="1">
      <c r="A125" s="48"/>
      <c r="B125" s="73"/>
      <c r="C125" s="74"/>
      <c r="D125" s="163" t="s">
        <v>72</v>
      </c>
      <c r="E125" s="164"/>
      <c r="F125" s="82"/>
      <c r="G125" s="83"/>
      <c r="H125" s="119"/>
      <c r="I125" s="119"/>
    </row>
    <row r="126" spans="1:9" s="50" customFormat="1" ht="60.75" customHeight="1">
      <c r="A126" s="48"/>
      <c r="B126" s="49"/>
      <c r="C126" s="84"/>
      <c r="D126" s="118" t="s">
        <v>125</v>
      </c>
      <c r="E126" s="118"/>
      <c r="F126" s="92" t="s">
        <v>115</v>
      </c>
      <c r="G126" s="93" t="s">
        <v>88</v>
      </c>
      <c r="H126" s="165"/>
      <c r="I126" s="165"/>
    </row>
    <row r="127" spans="2:16" ht="51.75" customHeight="1">
      <c r="B127" s="9"/>
      <c r="C127" s="51"/>
      <c r="D127" s="102" t="s">
        <v>114</v>
      </c>
      <c r="E127" s="103"/>
      <c r="F127" s="86" t="s">
        <v>115</v>
      </c>
      <c r="G127" s="85" t="s">
        <v>88</v>
      </c>
      <c r="H127" s="111">
        <f aca="true" t="shared" si="2" ref="H127:H155">(H96*100)/H64</f>
        <v>33.45674986091661</v>
      </c>
      <c r="I127" s="112"/>
      <c r="O127" s="2">
        <f>4492.5+13367+884.4+191+5.7+6272.6+2432+11475+30212.2+10647+141.7+909.2+20844.4+1574+7364+6107+2116+1492+18094</f>
        <v>138621.7</v>
      </c>
      <c r="P127" s="2">
        <f>3105.7+15146+884.4+191+5.7+6272.6+2432+11475+30853.2+10728.5+141.7+909.2+23329.9+1818+4322+7026+2116+1492+19535</f>
        <v>141783.9</v>
      </c>
    </row>
    <row r="128" spans="2:9" ht="45" customHeight="1">
      <c r="B128" s="29"/>
      <c r="C128" s="29"/>
      <c r="D128" s="115" t="s">
        <v>92</v>
      </c>
      <c r="E128" s="115"/>
      <c r="F128" s="86" t="s">
        <v>115</v>
      </c>
      <c r="G128" s="85" t="s">
        <v>88</v>
      </c>
      <c r="H128" s="111">
        <f t="shared" si="2"/>
        <v>22.817158503194403</v>
      </c>
      <c r="I128" s="112"/>
    </row>
    <row r="129" spans="2:9" ht="45" customHeight="1">
      <c r="B129" s="29"/>
      <c r="C129" s="29"/>
      <c r="D129" s="115" t="s">
        <v>93</v>
      </c>
      <c r="E129" s="115"/>
      <c r="F129" s="86" t="s">
        <v>115</v>
      </c>
      <c r="G129" s="85" t="s">
        <v>88</v>
      </c>
      <c r="H129" s="111">
        <f t="shared" si="2"/>
        <v>28.7283481199831</v>
      </c>
      <c r="I129" s="112"/>
    </row>
    <row r="130" spans="2:9" ht="45" customHeight="1">
      <c r="B130" s="29"/>
      <c r="C130" s="29"/>
      <c r="D130" s="115" t="s">
        <v>94</v>
      </c>
      <c r="E130" s="115"/>
      <c r="F130" s="86" t="s">
        <v>115</v>
      </c>
      <c r="G130" s="85" t="s">
        <v>88</v>
      </c>
      <c r="H130" s="111">
        <f t="shared" si="2"/>
        <v>18.390616698679963</v>
      </c>
      <c r="I130" s="112"/>
    </row>
    <row r="131" spans="2:9" ht="45" customHeight="1">
      <c r="B131" s="29"/>
      <c r="C131" s="29"/>
      <c r="D131" s="115" t="s">
        <v>95</v>
      </c>
      <c r="E131" s="115"/>
      <c r="F131" s="86" t="s">
        <v>115</v>
      </c>
      <c r="G131" s="85" t="s">
        <v>88</v>
      </c>
      <c r="H131" s="111">
        <f t="shared" si="2"/>
        <v>32.81121187139324</v>
      </c>
      <c r="I131" s="112"/>
    </row>
    <row r="132" spans="2:9" ht="96.75" customHeight="1">
      <c r="B132" s="29"/>
      <c r="C132" s="29"/>
      <c r="D132" s="102" t="s">
        <v>126</v>
      </c>
      <c r="E132" s="103"/>
      <c r="F132" s="86" t="s">
        <v>115</v>
      </c>
      <c r="G132" s="85" t="s">
        <v>88</v>
      </c>
      <c r="H132" s="111">
        <f t="shared" si="2"/>
        <v>53.22739428704314</v>
      </c>
      <c r="I132" s="112"/>
    </row>
    <row r="133" spans="2:9" ht="45" customHeight="1">
      <c r="B133" s="29"/>
      <c r="C133" s="29"/>
      <c r="D133" s="115" t="s">
        <v>96</v>
      </c>
      <c r="E133" s="115"/>
      <c r="F133" s="86" t="s">
        <v>115</v>
      </c>
      <c r="G133" s="85" t="s">
        <v>88</v>
      </c>
      <c r="H133" s="111">
        <f t="shared" si="2"/>
        <v>37.239613639008496</v>
      </c>
      <c r="I133" s="112"/>
    </row>
    <row r="134" spans="2:9" ht="45" customHeight="1">
      <c r="B134" s="29"/>
      <c r="C134" s="29"/>
      <c r="D134" s="115" t="s">
        <v>97</v>
      </c>
      <c r="E134" s="115"/>
      <c r="F134" s="86" t="s">
        <v>115</v>
      </c>
      <c r="G134" s="85" t="s">
        <v>88</v>
      </c>
      <c r="H134" s="111">
        <f t="shared" si="2"/>
        <v>3.8799542165402445</v>
      </c>
      <c r="I134" s="112"/>
    </row>
    <row r="135" spans="2:9" ht="45" customHeight="1">
      <c r="B135" s="29"/>
      <c r="C135" s="29"/>
      <c r="D135" s="115" t="s">
        <v>98</v>
      </c>
      <c r="E135" s="115"/>
      <c r="F135" s="86" t="s">
        <v>115</v>
      </c>
      <c r="G135" s="85" t="s">
        <v>88</v>
      </c>
      <c r="H135" s="111">
        <f t="shared" si="2"/>
        <v>18.633333333333333</v>
      </c>
      <c r="I135" s="112"/>
    </row>
    <row r="136" spans="2:9" ht="85.5" customHeight="1">
      <c r="B136" s="29"/>
      <c r="C136" s="29"/>
      <c r="D136" s="115" t="s">
        <v>99</v>
      </c>
      <c r="E136" s="115"/>
      <c r="F136" s="86" t="s">
        <v>115</v>
      </c>
      <c r="G136" s="85" t="s">
        <v>88</v>
      </c>
      <c r="H136" s="111">
        <f t="shared" si="2"/>
        <v>74.41832209464795</v>
      </c>
      <c r="I136" s="112"/>
    </row>
    <row r="137" spans="2:9" ht="45" customHeight="1">
      <c r="B137" s="29"/>
      <c r="C137" s="29"/>
      <c r="D137" s="115" t="s">
        <v>100</v>
      </c>
      <c r="E137" s="115"/>
      <c r="F137" s="86" t="s">
        <v>115</v>
      </c>
      <c r="G137" s="85" t="s">
        <v>88</v>
      </c>
      <c r="H137" s="111">
        <f t="shared" si="2"/>
        <v>37.73895169578623</v>
      </c>
      <c r="I137" s="112"/>
    </row>
    <row r="138" spans="2:9" ht="45" customHeight="1">
      <c r="B138" s="29"/>
      <c r="C138" s="29"/>
      <c r="D138" s="115" t="s">
        <v>101</v>
      </c>
      <c r="E138" s="115"/>
      <c r="F138" s="86" t="s">
        <v>115</v>
      </c>
      <c r="G138" s="85" t="s">
        <v>88</v>
      </c>
      <c r="H138" s="111">
        <f t="shared" si="2"/>
        <v>50.85324232081911</v>
      </c>
      <c r="I138" s="112"/>
    </row>
    <row r="139" spans="2:9" ht="45" customHeight="1">
      <c r="B139" s="29"/>
      <c r="C139" s="29"/>
      <c r="D139" s="115" t="s">
        <v>102</v>
      </c>
      <c r="E139" s="115"/>
      <c r="F139" s="86" t="s">
        <v>115</v>
      </c>
      <c r="G139" s="85" t="s">
        <v>88</v>
      </c>
      <c r="H139" s="111">
        <f t="shared" si="2"/>
        <v>75.68768984896755</v>
      </c>
      <c r="I139" s="112"/>
    </row>
    <row r="140" spans="2:9" ht="45" customHeight="1" hidden="1">
      <c r="B140" s="29"/>
      <c r="C140" s="29"/>
      <c r="D140" s="115" t="s">
        <v>103</v>
      </c>
      <c r="E140" s="115"/>
      <c r="F140" s="86" t="s">
        <v>115</v>
      </c>
      <c r="G140" s="85" t="s">
        <v>88</v>
      </c>
      <c r="H140" s="111" t="e">
        <f t="shared" si="2"/>
        <v>#DIV/0!</v>
      </c>
      <c r="I140" s="112"/>
    </row>
    <row r="141" spans="2:9" ht="45" customHeight="1">
      <c r="B141" s="29"/>
      <c r="C141" s="29"/>
      <c r="D141" s="115" t="s">
        <v>104</v>
      </c>
      <c r="E141" s="115"/>
      <c r="F141" s="86" t="s">
        <v>115</v>
      </c>
      <c r="G141" s="85" t="s">
        <v>88</v>
      </c>
      <c r="H141" s="111">
        <f t="shared" si="2"/>
        <v>53.34081976417743</v>
      </c>
      <c r="I141" s="112"/>
    </row>
    <row r="142" spans="2:9" ht="45" customHeight="1">
      <c r="B142" s="29"/>
      <c r="C142" s="29"/>
      <c r="D142" s="115" t="s">
        <v>105</v>
      </c>
      <c r="E142" s="115"/>
      <c r="F142" s="86" t="s">
        <v>115</v>
      </c>
      <c r="G142" s="85" t="s">
        <v>88</v>
      </c>
      <c r="H142" s="111">
        <f t="shared" si="2"/>
        <v>14.862963476744415</v>
      </c>
      <c r="I142" s="112"/>
    </row>
    <row r="143" spans="2:9" ht="45" customHeight="1">
      <c r="B143" s="29"/>
      <c r="C143" s="29"/>
      <c r="D143" s="115" t="s">
        <v>106</v>
      </c>
      <c r="E143" s="115"/>
      <c r="F143" s="86" t="s">
        <v>115</v>
      </c>
      <c r="G143" s="85" t="s">
        <v>88</v>
      </c>
      <c r="H143" s="111">
        <f t="shared" si="2"/>
        <v>47.009803921568626</v>
      </c>
      <c r="I143" s="112"/>
    </row>
    <row r="144" spans="2:9" ht="68.25" customHeight="1">
      <c r="B144" s="29"/>
      <c r="C144" s="29"/>
      <c r="D144" s="115" t="s">
        <v>107</v>
      </c>
      <c r="E144" s="115"/>
      <c r="F144" s="86" t="s">
        <v>115</v>
      </c>
      <c r="G144" s="85" t="s">
        <v>88</v>
      </c>
      <c r="H144" s="111">
        <f t="shared" si="2"/>
        <v>125.60329139963603</v>
      </c>
      <c r="I144" s="112"/>
    </row>
    <row r="145" spans="2:9" ht="61.5" customHeight="1">
      <c r="B145" s="29"/>
      <c r="C145" s="29"/>
      <c r="D145" s="115" t="s">
        <v>108</v>
      </c>
      <c r="E145" s="115"/>
      <c r="F145" s="86" t="s">
        <v>115</v>
      </c>
      <c r="G145" s="85" t="s">
        <v>88</v>
      </c>
      <c r="H145" s="111">
        <f t="shared" si="2"/>
        <v>106.67804565820354</v>
      </c>
      <c r="I145" s="112"/>
    </row>
    <row r="146" spans="2:9" ht="54" customHeight="1">
      <c r="B146" s="29"/>
      <c r="C146" s="29"/>
      <c r="D146" s="115" t="s">
        <v>113</v>
      </c>
      <c r="E146" s="115"/>
      <c r="F146" s="86" t="s">
        <v>115</v>
      </c>
      <c r="G146" s="85" t="s">
        <v>88</v>
      </c>
      <c r="H146" s="111">
        <f t="shared" si="2"/>
        <v>96.97970594966384</v>
      </c>
      <c r="I146" s="112"/>
    </row>
    <row r="147" spans="2:9" ht="63" customHeight="1">
      <c r="B147" s="29"/>
      <c r="C147" s="29"/>
      <c r="D147" s="115" t="s">
        <v>109</v>
      </c>
      <c r="E147" s="115"/>
      <c r="F147" s="86" t="s">
        <v>115</v>
      </c>
      <c r="G147" s="85" t="s">
        <v>88</v>
      </c>
      <c r="H147" s="111">
        <f t="shared" si="2"/>
        <v>31.708451359235614</v>
      </c>
      <c r="I147" s="112"/>
    </row>
    <row r="148" spans="2:9" ht="52.5" customHeight="1">
      <c r="B148" s="29"/>
      <c r="C148" s="29"/>
      <c r="D148" s="115" t="s">
        <v>110</v>
      </c>
      <c r="E148" s="115"/>
      <c r="F148" s="86" t="s">
        <v>115</v>
      </c>
      <c r="G148" s="85" t="s">
        <v>88</v>
      </c>
      <c r="H148" s="111">
        <f t="shared" si="2"/>
        <v>136.33431156168902</v>
      </c>
      <c r="I148" s="112"/>
    </row>
    <row r="149" spans="2:9" ht="51" customHeight="1">
      <c r="B149" s="29"/>
      <c r="C149" s="29"/>
      <c r="D149" s="115" t="s">
        <v>111</v>
      </c>
      <c r="E149" s="115"/>
      <c r="F149" s="86" t="s">
        <v>115</v>
      </c>
      <c r="G149" s="85" t="s">
        <v>88</v>
      </c>
      <c r="H149" s="111">
        <f t="shared" si="2"/>
        <v>68.34063009700402</v>
      </c>
      <c r="I149" s="112"/>
    </row>
    <row r="150" spans="2:9" ht="66.75" customHeight="1">
      <c r="B150" s="29"/>
      <c r="C150" s="29"/>
      <c r="D150" s="102" t="s">
        <v>116</v>
      </c>
      <c r="E150" s="103"/>
      <c r="F150" s="86" t="s">
        <v>115</v>
      </c>
      <c r="G150" s="85" t="s">
        <v>88</v>
      </c>
      <c r="H150" s="116">
        <f t="shared" si="2"/>
        <v>716.6666666666666</v>
      </c>
      <c r="I150" s="117"/>
    </row>
    <row r="151" spans="2:9" ht="54" customHeight="1">
      <c r="B151" s="29"/>
      <c r="C151" s="29"/>
      <c r="D151" s="102" t="s">
        <v>117</v>
      </c>
      <c r="E151" s="103"/>
      <c r="F151" s="86" t="s">
        <v>115</v>
      </c>
      <c r="G151" s="85" t="s">
        <v>88</v>
      </c>
      <c r="H151" s="113">
        <f t="shared" si="2"/>
        <v>100</v>
      </c>
      <c r="I151" s="114"/>
    </row>
    <row r="152" spans="2:9" ht="54.75" customHeight="1">
      <c r="B152" s="29"/>
      <c r="C152" s="29"/>
      <c r="D152" s="102" t="s">
        <v>118</v>
      </c>
      <c r="E152" s="103"/>
      <c r="F152" s="86" t="s">
        <v>115</v>
      </c>
      <c r="G152" s="85" t="s">
        <v>88</v>
      </c>
      <c r="H152" s="104">
        <f t="shared" si="2"/>
        <v>36.63003663003663</v>
      </c>
      <c r="I152" s="105"/>
    </row>
    <row r="153" spans="2:9" ht="76.5" customHeight="1">
      <c r="B153" s="29"/>
      <c r="C153" s="29"/>
      <c r="D153" s="102" t="s">
        <v>122</v>
      </c>
      <c r="E153" s="103"/>
      <c r="F153" s="86" t="s">
        <v>115</v>
      </c>
      <c r="G153" s="85" t="s">
        <v>88</v>
      </c>
      <c r="H153" s="104">
        <f t="shared" si="2"/>
        <v>0</v>
      </c>
      <c r="I153" s="105"/>
    </row>
    <row r="154" spans="2:9" ht="51.75" customHeight="1">
      <c r="B154" s="29"/>
      <c r="C154" s="29"/>
      <c r="D154" s="98" t="s">
        <v>103</v>
      </c>
      <c r="E154" s="99"/>
      <c r="F154" s="86" t="s">
        <v>115</v>
      </c>
      <c r="G154" s="85" t="s">
        <v>88</v>
      </c>
      <c r="H154" s="104">
        <f t="shared" si="2"/>
        <v>260</v>
      </c>
      <c r="I154" s="105"/>
    </row>
    <row r="155" spans="2:9" ht="71.25" customHeight="1">
      <c r="B155" s="29"/>
      <c r="C155" s="29"/>
      <c r="D155" s="102" t="s">
        <v>123</v>
      </c>
      <c r="E155" s="103"/>
      <c r="F155" s="86" t="s">
        <v>115</v>
      </c>
      <c r="G155" s="85" t="s">
        <v>88</v>
      </c>
      <c r="H155" s="104">
        <f t="shared" si="2"/>
        <v>92.3157894736842</v>
      </c>
      <c r="I155" s="105"/>
    </row>
  </sheetData>
  <sheetProtection/>
  <mergeCells count="247">
    <mergeCell ref="H123:I123"/>
    <mergeCell ref="H154:I154"/>
    <mergeCell ref="D154:E154"/>
    <mergeCell ref="D123:E123"/>
    <mergeCell ref="D91:E91"/>
    <mergeCell ref="H91:I91"/>
    <mergeCell ref="D92:E92"/>
    <mergeCell ref="H92:I92"/>
    <mergeCell ref="D122:E122"/>
    <mergeCell ref="H122:I122"/>
    <mergeCell ref="D109:E109"/>
    <mergeCell ref="D110:E110"/>
    <mergeCell ref="H102:I102"/>
    <mergeCell ref="H103:I103"/>
    <mergeCell ref="D96:E96"/>
    <mergeCell ref="D97:E97"/>
    <mergeCell ref="D98:E98"/>
    <mergeCell ref="D99:E99"/>
    <mergeCell ref="D100:E100"/>
    <mergeCell ref="D101:E101"/>
    <mergeCell ref="D90:E90"/>
    <mergeCell ref="H90:I90"/>
    <mergeCell ref="D153:E153"/>
    <mergeCell ref="H153:I153"/>
    <mergeCell ref="H117:I117"/>
    <mergeCell ref="D118:E118"/>
    <mergeCell ref="H95:I95"/>
    <mergeCell ref="H114:I114"/>
    <mergeCell ref="D152:E152"/>
    <mergeCell ref="H152:I152"/>
    <mergeCell ref="H79:I79"/>
    <mergeCell ref="H78:I78"/>
    <mergeCell ref="H73:I73"/>
    <mergeCell ref="D70:E70"/>
    <mergeCell ref="D71:E71"/>
    <mergeCell ref="D72:E72"/>
    <mergeCell ref="D73:E73"/>
    <mergeCell ref="D74:E74"/>
    <mergeCell ref="D75:E75"/>
    <mergeCell ref="H76:I76"/>
    <mergeCell ref="D89:E89"/>
    <mergeCell ref="H89:I89"/>
    <mergeCell ref="D94:E94"/>
    <mergeCell ref="D125:E125"/>
    <mergeCell ref="D93:E93"/>
    <mergeCell ref="H126:I126"/>
    <mergeCell ref="D95:E95"/>
    <mergeCell ref="D114:E114"/>
    <mergeCell ref="D112:E112"/>
    <mergeCell ref="D119:E119"/>
    <mergeCell ref="D87:E87"/>
    <mergeCell ref="D61:E61"/>
    <mergeCell ref="D58:E58"/>
    <mergeCell ref="D59:E59"/>
    <mergeCell ref="D60:E60"/>
    <mergeCell ref="D86:E86"/>
    <mergeCell ref="D69:E69"/>
    <mergeCell ref="D64:E64"/>
    <mergeCell ref="D78:E78"/>
    <mergeCell ref="D79:E79"/>
    <mergeCell ref="D21:I21"/>
    <mergeCell ref="B12:I12"/>
    <mergeCell ref="B13:I13"/>
    <mergeCell ref="B15:I15"/>
    <mergeCell ref="C18:I18"/>
    <mergeCell ref="C16:I16"/>
    <mergeCell ref="C17:I17"/>
    <mergeCell ref="B14:I14"/>
    <mergeCell ref="C19:I19"/>
    <mergeCell ref="B27:I27"/>
    <mergeCell ref="E37:F38"/>
    <mergeCell ref="G37:I37"/>
    <mergeCell ref="F33:I33"/>
    <mergeCell ref="C31:C32"/>
    <mergeCell ref="B25:I25"/>
    <mergeCell ref="D31:E32"/>
    <mergeCell ref="F31:I32"/>
    <mergeCell ref="H58:I58"/>
    <mergeCell ref="H63:I63"/>
    <mergeCell ref="D63:E63"/>
    <mergeCell ref="B30:I30"/>
    <mergeCell ref="B35:I35"/>
    <mergeCell ref="B37:B38"/>
    <mergeCell ref="G48:G49"/>
    <mergeCell ref="D62:E62"/>
    <mergeCell ref="E48:E49"/>
    <mergeCell ref="D48:D49"/>
    <mergeCell ref="G55:G57"/>
    <mergeCell ref="B51:C51"/>
    <mergeCell ref="H55:I57"/>
    <mergeCell ref="B48:C49"/>
    <mergeCell ref="D37:D38"/>
    <mergeCell ref="E39:F39"/>
    <mergeCell ref="B50:C50"/>
    <mergeCell ref="F55:F57"/>
    <mergeCell ref="B55:B57"/>
    <mergeCell ref="E41:F41"/>
    <mergeCell ref="E42:F42"/>
    <mergeCell ref="C37:C38"/>
    <mergeCell ref="E44:F44"/>
    <mergeCell ref="F1:H1"/>
    <mergeCell ref="F48:F49"/>
    <mergeCell ref="D33:E33"/>
    <mergeCell ref="B23:I23"/>
    <mergeCell ref="B26:I26"/>
    <mergeCell ref="B28:I28"/>
    <mergeCell ref="B24:I24"/>
    <mergeCell ref="H62:I62"/>
    <mergeCell ref="H61:I61"/>
    <mergeCell ref="B46:I46"/>
    <mergeCell ref="C55:C57"/>
    <mergeCell ref="D20:I20"/>
    <mergeCell ref="B31:B32"/>
    <mergeCell ref="D55:E57"/>
    <mergeCell ref="B22:I22"/>
    <mergeCell ref="B52:C52"/>
    <mergeCell ref="E40:F40"/>
    <mergeCell ref="H77:I77"/>
    <mergeCell ref="D76:E76"/>
    <mergeCell ref="D77:E77"/>
    <mergeCell ref="H74:I74"/>
    <mergeCell ref="H75:I75"/>
    <mergeCell ref="D65:E65"/>
    <mergeCell ref="D66:E66"/>
    <mergeCell ref="D67:E67"/>
    <mergeCell ref="D68:E68"/>
    <mergeCell ref="H70:I70"/>
    <mergeCell ref="H64:I64"/>
    <mergeCell ref="H65:I65"/>
    <mergeCell ref="H66:I66"/>
    <mergeCell ref="H67:I67"/>
    <mergeCell ref="H68:I68"/>
    <mergeCell ref="H69:I69"/>
    <mergeCell ref="H71:I71"/>
    <mergeCell ref="H72:I72"/>
    <mergeCell ref="H85:I85"/>
    <mergeCell ref="G94:G95"/>
    <mergeCell ref="H94:I94"/>
    <mergeCell ref="H87:I87"/>
    <mergeCell ref="H88:I88"/>
    <mergeCell ref="H86:I86"/>
    <mergeCell ref="H80:I80"/>
    <mergeCell ref="H81:I81"/>
    <mergeCell ref="D84:E84"/>
    <mergeCell ref="H84:I84"/>
    <mergeCell ref="H82:I82"/>
    <mergeCell ref="H83:I83"/>
    <mergeCell ref="D82:E82"/>
    <mergeCell ref="D83:E83"/>
    <mergeCell ref="D81:E81"/>
    <mergeCell ref="D80:E80"/>
    <mergeCell ref="D104:E104"/>
    <mergeCell ref="D85:E85"/>
    <mergeCell ref="D88:E88"/>
    <mergeCell ref="D111:E111"/>
    <mergeCell ref="D105:E105"/>
    <mergeCell ref="D106:E106"/>
    <mergeCell ref="D107:E107"/>
    <mergeCell ref="D108:E108"/>
    <mergeCell ref="D102:E102"/>
    <mergeCell ref="D103:E103"/>
    <mergeCell ref="H96:I96"/>
    <mergeCell ref="H97:I97"/>
    <mergeCell ref="H98:I98"/>
    <mergeCell ref="H99:I99"/>
    <mergeCell ref="H100:I100"/>
    <mergeCell ref="H101:I101"/>
    <mergeCell ref="H116:I116"/>
    <mergeCell ref="D128:E128"/>
    <mergeCell ref="D129:E129"/>
    <mergeCell ref="H118:I118"/>
    <mergeCell ref="D127:E127"/>
    <mergeCell ref="D121:E121"/>
    <mergeCell ref="H121:I121"/>
    <mergeCell ref="H119:I119"/>
    <mergeCell ref="H125:I125"/>
    <mergeCell ref="D117:E117"/>
    <mergeCell ref="D115:E115"/>
    <mergeCell ref="D116:E116"/>
    <mergeCell ref="H127:I127"/>
    <mergeCell ref="D126:E126"/>
    <mergeCell ref="D120:E120"/>
    <mergeCell ref="G113:G120"/>
    <mergeCell ref="H120:I120"/>
    <mergeCell ref="H113:I113"/>
    <mergeCell ref="D113:E113"/>
    <mergeCell ref="H115:I115"/>
    <mergeCell ref="D130:E130"/>
    <mergeCell ref="D131:E131"/>
    <mergeCell ref="H128:I128"/>
    <mergeCell ref="H129:I129"/>
    <mergeCell ref="H130:I130"/>
    <mergeCell ref="H131:I131"/>
    <mergeCell ref="D144:E144"/>
    <mergeCell ref="D145:E145"/>
    <mergeCell ref="D132:E132"/>
    <mergeCell ref="D133:E133"/>
    <mergeCell ref="D146:E146"/>
    <mergeCell ref="D147:E147"/>
    <mergeCell ref="D136:E136"/>
    <mergeCell ref="D137:E137"/>
    <mergeCell ref="D138:E138"/>
    <mergeCell ref="D139:E139"/>
    <mergeCell ref="D142:E142"/>
    <mergeCell ref="D143:E143"/>
    <mergeCell ref="D140:E140"/>
    <mergeCell ref="D141:E141"/>
    <mergeCell ref="D134:E134"/>
    <mergeCell ref="D135:E135"/>
    <mergeCell ref="H146:I146"/>
    <mergeCell ref="H147:I147"/>
    <mergeCell ref="H136:I136"/>
    <mergeCell ref="H137:I137"/>
    <mergeCell ref="H138:I138"/>
    <mergeCell ref="H139:I139"/>
    <mergeCell ref="H140:I140"/>
    <mergeCell ref="H141:I141"/>
    <mergeCell ref="H142:I142"/>
    <mergeCell ref="H143:I143"/>
    <mergeCell ref="D151:E151"/>
    <mergeCell ref="H151:I151"/>
    <mergeCell ref="H148:I148"/>
    <mergeCell ref="H149:I149"/>
    <mergeCell ref="D148:E148"/>
    <mergeCell ref="D149:E149"/>
    <mergeCell ref="H150:I150"/>
    <mergeCell ref="D150:E150"/>
    <mergeCell ref="H107:I107"/>
    <mergeCell ref="H104:I104"/>
    <mergeCell ref="H105:I105"/>
    <mergeCell ref="H112:I112"/>
    <mergeCell ref="H144:I144"/>
    <mergeCell ref="H145:I145"/>
    <mergeCell ref="H132:I132"/>
    <mergeCell ref="H133:I133"/>
    <mergeCell ref="H134:I134"/>
    <mergeCell ref="H135:I135"/>
    <mergeCell ref="D124:E124"/>
    <mergeCell ref="H124:I124"/>
    <mergeCell ref="D155:E155"/>
    <mergeCell ref="H155:I155"/>
    <mergeCell ref="G96:G112"/>
    <mergeCell ref="H108:I108"/>
    <mergeCell ref="H109:I109"/>
    <mergeCell ref="H110:I110"/>
    <mergeCell ref="H111:I111"/>
    <mergeCell ref="H106:I106"/>
  </mergeCells>
  <printOptions/>
  <pageMargins left="0.8267716535433072" right="0.1968503937007874" top="0.4724409448818898" bottom="0.3937007874015748" header="0" footer="0"/>
  <pageSetup blackAndWhite="1" horizontalDpi="600" verticalDpi="600" orientation="portrait" paperSize="9" scale="63" r:id="rId1"/>
  <headerFooter alignWithMargins="0">
    <oddFooter>&amp;C&amp;P</oddFooter>
  </headerFooter>
  <rowBreaks count="5" manualBreakCount="5">
    <brk id="52" max="8" man="1"/>
    <brk id="80" max="8" man="1"/>
    <brk id="101" max="8" man="1"/>
    <brk id="124" max="8" man="1"/>
    <brk id="148" max="8" man="1"/>
  </rowBreaks>
</worksheet>
</file>

<file path=xl/worksheets/sheet2.xml><?xml version="1.0" encoding="utf-8"?>
<worksheet xmlns="http://schemas.openxmlformats.org/spreadsheetml/2006/main" xmlns:r="http://schemas.openxmlformats.org/officeDocument/2006/relationships">
  <dimension ref="A1:P28"/>
  <sheetViews>
    <sheetView view="pageBreakPreview" zoomScale="60" zoomScalePageLayoutView="0" workbookViewId="0" topLeftCell="A1">
      <selection activeCell="N24" sqref="N24"/>
    </sheetView>
  </sheetViews>
  <sheetFormatPr defaultColWidth="9.140625" defaultRowHeight="12.75"/>
  <cols>
    <col min="1" max="1" width="9.28125" style="0" bestFit="1" customWidth="1"/>
    <col min="2" max="2" width="35.421875" style="0" customWidth="1"/>
    <col min="3" max="12" width="9.28125" style="0" bestFit="1" customWidth="1"/>
    <col min="13" max="13" width="14.00390625" style="0" customWidth="1"/>
    <col min="16" max="16" width="12.7109375" style="0" bestFit="1" customWidth="1"/>
  </cols>
  <sheetData>
    <row r="1" spans="1:16" s="31" customFormat="1" ht="15">
      <c r="A1" s="69" t="s">
        <v>33</v>
      </c>
      <c r="B1" s="7" t="s">
        <v>84</v>
      </c>
      <c r="P1" s="79" t="e">
        <f>(#REF!/#REF!)*100</f>
        <v>#REF!</v>
      </c>
    </row>
    <row r="2" spans="1:13" s="2" customFormat="1" ht="15">
      <c r="A2" s="5"/>
      <c r="B2" s="172"/>
      <c r="C2" s="172"/>
      <c r="D2" s="172"/>
      <c r="E2" s="172"/>
      <c r="F2" s="172"/>
      <c r="G2" s="172"/>
      <c r="M2" s="18" t="s">
        <v>2</v>
      </c>
    </row>
    <row r="3" spans="1:13" s="2" customFormat="1" ht="89.25" customHeight="1">
      <c r="A3" s="129" t="s">
        <v>6</v>
      </c>
      <c r="B3" s="129" t="s">
        <v>7</v>
      </c>
      <c r="C3" s="129" t="s">
        <v>48</v>
      </c>
      <c r="D3" s="129" t="s">
        <v>40</v>
      </c>
      <c r="E3" s="129"/>
      <c r="F3" s="129"/>
      <c r="G3" s="129" t="s">
        <v>73</v>
      </c>
      <c r="H3" s="129"/>
      <c r="I3" s="129"/>
      <c r="J3" s="129" t="s">
        <v>74</v>
      </c>
      <c r="K3" s="129"/>
      <c r="L3" s="129"/>
      <c r="M3" s="129" t="s">
        <v>8</v>
      </c>
    </row>
    <row r="4" spans="1:13" s="2" customFormat="1" ht="30">
      <c r="A4" s="129"/>
      <c r="B4" s="129"/>
      <c r="C4" s="129"/>
      <c r="D4" s="9" t="s">
        <v>13</v>
      </c>
      <c r="E4" s="9" t="s">
        <v>14</v>
      </c>
      <c r="F4" s="9" t="s">
        <v>4</v>
      </c>
      <c r="G4" s="9" t="s">
        <v>13</v>
      </c>
      <c r="H4" s="9" t="s">
        <v>14</v>
      </c>
      <c r="I4" s="9" t="s">
        <v>4</v>
      </c>
      <c r="J4" s="9" t="s">
        <v>13</v>
      </c>
      <c r="K4" s="9" t="s">
        <v>14</v>
      </c>
      <c r="L4" s="9" t="s">
        <v>4</v>
      </c>
      <c r="M4" s="129"/>
    </row>
    <row r="5" spans="1:13" s="2" customFormat="1" ht="15">
      <c r="A5" s="9">
        <v>1</v>
      </c>
      <c r="B5" s="9">
        <v>2</v>
      </c>
      <c r="C5" s="9">
        <v>3</v>
      </c>
      <c r="D5" s="9">
        <v>4</v>
      </c>
      <c r="E5" s="9">
        <v>5</v>
      </c>
      <c r="F5" s="9">
        <v>6</v>
      </c>
      <c r="G5" s="9">
        <v>7</v>
      </c>
      <c r="H5" s="9">
        <v>8</v>
      </c>
      <c r="I5" s="9">
        <v>9</v>
      </c>
      <c r="J5" s="9">
        <v>10</v>
      </c>
      <c r="K5" s="9">
        <v>11</v>
      </c>
      <c r="L5" s="9">
        <v>12</v>
      </c>
      <c r="M5" s="9">
        <v>13</v>
      </c>
    </row>
    <row r="6" spans="1:13" s="2" customFormat="1" ht="15">
      <c r="A6" s="34"/>
      <c r="B6" s="41" t="s">
        <v>50</v>
      </c>
      <c r="C6" s="41"/>
      <c r="D6" s="34"/>
      <c r="E6" s="34"/>
      <c r="F6" s="34"/>
      <c r="G6" s="9"/>
      <c r="H6" s="9"/>
      <c r="I6" s="9"/>
      <c r="J6" s="9"/>
      <c r="K6" s="9"/>
      <c r="L6" s="9"/>
      <c r="M6" s="9"/>
    </row>
    <row r="7" spans="1:13" s="2" customFormat="1" ht="33" customHeight="1">
      <c r="A7" s="27"/>
      <c r="B7" s="28" t="s">
        <v>9</v>
      </c>
      <c r="C7" s="28"/>
      <c r="D7" s="26"/>
      <c r="E7" s="26"/>
      <c r="F7" s="26"/>
      <c r="G7" s="3"/>
      <c r="H7" s="29"/>
      <c r="I7" s="29"/>
      <c r="J7" s="29"/>
      <c r="K7" s="29"/>
      <c r="L7" s="29"/>
      <c r="M7" s="29"/>
    </row>
    <row r="8" spans="1:13" s="2" customFormat="1" ht="15">
      <c r="A8" s="13"/>
      <c r="B8" s="8" t="s">
        <v>41</v>
      </c>
      <c r="C8" s="8"/>
      <c r="D8" s="3"/>
      <c r="E8" s="3"/>
      <c r="F8" s="3"/>
      <c r="G8" s="3"/>
      <c r="H8" s="29"/>
      <c r="I8" s="29"/>
      <c r="J8" s="29"/>
      <c r="K8" s="29"/>
      <c r="L8" s="29"/>
      <c r="M8" s="29"/>
    </row>
    <row r="9" spans="1:13" s="2" customFormat="1" ht="31.5" customHeight="1">
      <c r="A9" s="3"/>
      <c r="B9" s="8" t="s">
        <v>10</v>
      </c>
      <c r="C9" s="8"/>
      <c r="D9" s="9" t="s">
        <v>78</v>
      </c>
      <c r="E9" s="3"/>
      <c r="F9" s="8"/>
      <c r="G9" s="9" t="s">
        <v>78</v>
      </c>
      <c r="H9" s="29"/>
      <c r="I9" s="29"/>
      <c r="J9" s="9" t="s">
        <v>78</v>
      </c>
      <c r="K9" s="29"/>
      <c r="L9" s="29"/>
      <c r="M9" s="29"/>
    </row>
    <row r="10" spans="1:13" s="2" customFormat="1" ht="15">
      <c r="A10" s="3"/>
      <c r="B10" s="8" t="s">
        <v>42</v>
      </c>
      <c r="C10" s="8"/>
      <c r="D10" s="3"/>
      <c r="E10" s="3"/>
      <c r="F10" s="8"/>
      <c r="G10" s="8"/>
      <c r="H10" s="29"/>
      <c r="I10" s="29"/>
      <c r="J10" s="29"/>
      <c r="K10" s="29"/>
      <c r="L10" s="29"/>
      <c r="M10" s="29"/>
    </row>
    <row r="11" spans="1:13" s="2" customFormat="1" ht="28.5">
      <c r="A11" s="3"/>
      <c r="B11" s="12" t="s">
        <v>11</v>
      </c>
      <c r="C11" s="12"/>
      <c r="D11" s="3"/>
      <c r="E11" s="3"/>
      <c r="F11" s="3"/>
      <c r="G11" s="3"/>
      <c r="H11" s="29"/>
      <c r="I11" s="29"/>
      <c r="J11" s="29"/>
      <c r="K11" s="29"/>
      <c r="L11" s="29"/>
      <c r="M11" s="29"/>
    </row>
    <row r="12" spans="1:13" s="31" customFormat="1" ht="15">
      <c r="A12" s="13"/>
      <c r="B12" s="8" t="s">
        <v>43</v>
      </c>
      <c r="C12" s="8"/>
      <c r="D12" s="13"/>
      <c r="E12" s="13"/>
      <c r="F12" s="13"/>
      <c r="G12" s="13"/>
      <c r="H12" s="30"/>
      <c r="I12" s="30"/>
      <c r="J12" s="30"/>
      <c r="K12" s="30"/>
      <c r="L12" s="30"/>
      <c r="M12" s="30"/>
    </row>
    <row r="13" spans="1:13" s="2" customFormat="1" ht="15">
      <c r="A13" s="13"/>
      <c r="B13" s="8" t="s">
        <v>55</v>
      </c>
      <c r="C13" s="8"/>
      <c r="D13" s="3"/>
      <c r="E13" s="3"/>
      <c r="F13" s="3"/>
      <c r="G13" s="3"/>
      <c r="H13" s="29"/>
      <c r="I13" s="29"/>
      <c r="J13" s="29"/>
      <c r="K13" s="29"/>
      <c r="L13" s="29"/>
      <c r="M13" s="29"/>
    </row>
    <row r="14" spans="1:2" s="2" customFormat="1" ht="18.75">
      <c r="A14" s="5"/>
      <c r="B14" s="62" t="s">
        <v>77</v>
      </c>
    </row>
    <row r="15" spans="1:13" s="2" customFormat="1" ht="15">
      <c r="A15" s="5"/>
      <c r="B15" s="35"/>
      <c r="C15" s="36"/>
      <c r="D15" s="37"/>
      <c r="E15" s="37"/>
      <c r="F15" s="37"/>
      <c r="G15" s="37"/>
      <c r="H15" s="38"/>
      <c r="I15" s="38"/>
      <c r="J15" s="38"/>
      <c r="K15" s="38"/>
      <c r="L15" s="38"/>
      <c r="M15" s="38"/>
    </row>
    <row r="16" spans="1:2" s="2" customFormat="1" ht="18.75">
      <c r="A16" s="5"/>
      <c r="B16" s="62" t="s">
        <v>76</v>
      </c>
    </row>
    <row r="17" spans="1:2" s="2" customFormat="1" ht="15">
      <c r="A17" s="5"/>
      <c r="B17" s="39"/>
    </row>
    <row r="18" spans="1:2" s="2" customFormat="1" ht="18.75">
      <c r="A18" s="5"/>
      <c r="B18" s="62" t="s">
        <v>75</v>
      </c>
    </row>
    <row r="19" spans="1:2" s="2" customFormat="1" ht="56.25" customHeight="1">
      <c r="A19" s="5"/>
      <c r="B19" s="1"/>
    </row>
    <row r="20" spans="1:8" s="2" customFormat="1" ht="35.25" customHeight="1">
      <c r="A20" s="170" t="s">
        <v>127</v>
      </c>
      <c r="B20" s="170"/>
      <c r="C20" s="170"/>
      <c r="D20" s="64"/>
      <c r="E20" s="64"/>
      <c r="F20" s="67" t="s">
        <v>128</v>
      </c>
      <c r="G20" s="52"/>
      <c r="H20" s="65"/>
    </row>
    <row r="21" spans="1:8" s="2" customFormat="1" ht="37.5" customHeight="1">
      <c r="A21" s="1" t="s">
        <v>35</v>
      </c>
      <c r="F21" s="63" t="s">
        <v>34</v>
      </c>
      <c r="G21" s="63"/>
      <c r="H21" s="66"/>
    </row>
    <row r="22" spans="1:8" s="2" customFormat="1" ht="15">
      <c r="A22" s="7" t="s">
        <v>12</v>
      </c>
      <c r="H22" s="38"/>
    </row>
    <row r="23" spans="1:8" s="2" customFormat="1" ht="15" customHeight="1">
      <c r="A23" s="171" t="s">
        <v>133</v>
      </c>
      <c r="B23" s="171"/>
      <c r="C23" s="171"/>
      <c r="D23" s="64"/>
      <c r="E23" s="64"/>
      <c r="F23" s="67" t="s">
        <v>134</v>
      </c>
      <c r="G23" s="52"/>
      <c r="H23" s="65"/>
    </row>
    <row r="24" spans="1:8" s="2" customFormat="1" ht="46.5" customHeight="1">
      <c r="A24" s="171"/>
      <c r="B24" s="171"/>
      <c r="C24" s="171"/>
      <c r="F24" s="5" t="s">
        <v>34</v>
      </c>
      <c r="G24" s="5"/>
      <c r="H24" s="5"/>
    </row>
    <row r="25" spans="1:2" s="2" customFormat="1" ht="15">
      <c r="A25" s="5"/>
      <c r="B25" s="4"/>
    </row>
    <row r="26" spans="1:2" s="2" customFormat="1" ht="15">
      <c r="A26" s="5"/>
      <c r="B26" s="4"/>
    </row>
    <row r="27" spans="1:2" s="2" customFormat="1" ht="15">
      <c r="A27" s="5"/>
      <c r="B27" s="4"/>
    </row>
    <row r="28" spans="1:2" s="2" customFormat="1" ht="15">
      <c r="A28" s="5"/>
      <c r="B28" s="4"/>
    </row>
  </sheetData>
  <sheetProtection/>
  <mergeCells count="10">
    <mergeCell ref="J3:L3"/>
    <mergeCell ref="M3:M4"/>
    <mergeCell ref="A20:C20"/>
    <mergeCell ref="A23:C24"/>
    <mergeCell ref="B2:G2"/>
    <mergeCell ref="A3:A4"/>
    <mergeCell ref="B3:B4"/>
    <mergeCell ref="C3:C4"/>
    <mergeCell ref="D3:F3"/>
    <mergeCell ref="G3:I3"/>
  </mergeCells>
  <printOptions/>
  <pageMargins left="0.9448818897637796" right="0.31496062992125984"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2018-08-10T12:34:01Z</cp:lastPrinted>
  <dcterms:created xsi:type="dcterms:W3CDTF">1996-10-08T23:32:33Z</dcterms:created>
  <dcterms:modified xsi:type="dcterms:W3CDTF">2018-08-27T06:38:09Z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66&quot;/&gt;&lt;partner val=&quot;530&quot;/&gt;&lt;CXlWorkbook id=&quot;1&quot;&gt;&lt;m_cxllink/&gt;&lt;/CXlWorkbook&gt;&lt;/root&gt;">
    <vt:bool>false</vt:bool>
  </property>
</Properties>
</file>