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30" yWindow="65476" windowWidth="14520" windowHeight="12555" tabRatio="855" activeTab="0"/>
  </bookViews>
  <sheets>
    <sheet name="дод.3" sheetId="1" r:id="rId1"/>
  </sheets>
  <definedNames>
    <definedName name="Z_2649DBE9_4FB9_4684_9FB9_409ACC205032_.wvu.FilterData" localSheetId="0" hidden="1">'дод.3'!$C$8:$Q$438</definedName>
    <definedName name="Z_48EF5860_4203_47F1_8497_6BEAE9FC7DAC_.wvu.Cols" localSheetId="0" hidden="1">'дод.3'!#REF!</definedName>
    <definedName name="Z_48EF5860_4203_47F1_8497_6BEAE9FC7DAC_.wvu.FilterData" localSheetId="0" hidden="1">'дод.3'!$C$8:$Q$438</definedName>
    <definedName name="Z_48EF5860_4203_47F1_8497_6BEAE9FC7DAC_.wvu.PrintArea" localSheetId="0" hidden="1">'дод.3'!$C$1:$Q$442</definedName>
    <definedName name="Z_48EF5860_4203_47F1_8497_6BEAE9FC7DAC_.wvu.PrintTitles" localSheetId="0" hidden="1">'дод.3'!$5:$8</definedName>
    <definedName name="Z_96E2A35E_4A48_419F_9E38_8CEFA5D27C66_.wvu.Cols" localSheetId="0" hidden="1">'дод.3'!#REF!</definedName>
    <definedName name="Z_96E2A35E_4A48_419F_9E38_8CEFA5D27C66_.wvu.FilterData" localSheetId="0" hidden="1">'дод.3'!$C$8:$Q$438</definedName>
    <definedName name="Z_96E2A35E_4A48_419F_9E38_8CEFA5D27C66_.wvu.PrintArea" localSheetId="0" hidden="1">'дод.3'!$C$1:$Q$442</definedName>
    <definedName name="Z_96E2A35E_4A48_419F_9E38_8CEFA5D27C66_.wvu.PrintTitles" localSheetId="0" hidden="1">'дод.3'!$5:$8</definedName>
    <definedName name="Z_ABBD498D_3D2F_4E62_985A_EF1DC4D9DC47_.wvu.Cols" localSheetId="0" hidden="1">'дод.3'!#REF!</definedName>
    <definedName name="Z_ABBD498D_3D2F_4E62_985A_EF1DC4D9DC47_.wvu.FilterData" localSheetId="0" hidden="1">'дод.3'!$C$8:$Q$438</definedName>
    <definedName name="Z_ABBD498D_3D2F_4E62_985A_EF1DC4D9DC47_.wvu.PrintArea" localSheetId="0" hidden="1">'дод.3'!$C$1:$Q$442</definedName>
    <definedName name="Z_ABBD498D_3D2F_4E62_985A_EF1DC4D9DC47_.wvu.PrintTitles" localSheetId="0" hidden="1">'дод.3'!$5:$8</definedName>
    <definedName name="Z_D712F871_6858_44B8_AA22_8F2C734047E2_.wvu.Cols" localSheetId="0" hidden="1">'дод.3'!#REF!</definedName>
    <definedName name="Z_D712F871_6858_44B8_AA22_8F2C734047E2_.wvu.FilterData" localSheetId="0" hidden="1">'дод.3'!$C$8:$Q$438</definedName>
    <definedName name="Z_D712F871_6858_44B8_AA22_8F2C734047E2_.wvu.PrintArea" localSheetId="0" hidden="1">'дод.3'!$C$1:$Q$442</definedName>
    <definedName name="Z_D712F871_6858_44B8_AA22_8F2C734047E2_.wvu.PrintTitles" localSheetId="0" hidden="1">'дод.3'!$5:$8</definedName>
    <definedName name="Z_E02D48B6_D0D9_4E6E_B70D_8E13580A6528_.wvu.Cols" localSheetId="0" hidden="1">'дод.3'!#REF!</definedName>
    <definedName name="Z_E02D48B6_D0D9_4E6E_B70D_8E13580A6528_.wvu.FilterData" localSheetId="0" hidden="1">'дод.3'!$C$8:$Q$438</definedName>
    <definedName name="Z_E02D48B6_D0D9_4E6E_B70D_8E13580A6528_.wvu.PrintArea" localSheetId="0" hidden="1">'дод.3'!$C$1:$Q$442</definedName>
    <definedName name="Z_E02D48B6_D0D9_4E6E_B70D_8E13580A6528_.wvu.PrintTitles" localSheetId="0" hidden="1">'дод.3'!$5:$8</definedName>
    <definedName name="_xlnm.Print_Titles" localSheetId="0">'дод.3'!$5:$8</definedName>
    <definedName name="_xlnm.Print_Area" localSheetId="0">'дод.3'!$A$1:$Q$442</definedName>
  </definedNames>
  <calcPr fullCalcOnLoad="1"/>
</workbook>
</file>

<file path=xl/sharedStrings.xml><?xml version="1.0" encoding="utf-8"?>
<sst xmlns="http://schemas.openxmlformats.org/spreadsheetml/2006/main" count="1371" uniqueCount="854">
  <si>
    <t>0619320</t>
  </si>
  <si>
    <t>9320</t>
  </si>
  <si>
    <t>1217310</t>
  </si>
  <si>
    <t>1517310</t>
  </si>
  <si>
    <t>Управління зовнішньоекономічної діяльності Дніпропетровської обласної державної адміністрації</t>
  </si>
  <si>
    <t>Виконання інвестиційних проектів в рамках реалізації заходів, спрямованих на розвиток системи охорони здоров'я у сільській місцевості,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</si>
  <si>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</si>
  <si>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0619330</t>
  </si>
  <si>
    <t>9330</t>
  </si>
  <si>
    <t>0700000</t>
  </si>
  <si>
    <t>0710000</t>
  </si>
  <si>
    <t>07</t>
  </si>
  <si>
    <t>0711120</t>
  </si>
  <si>
    <t>0712010</t>
  </si>
  <si>
    <t>0712030</t>
  </si>
  <si>
    <t>0712050</t>
  </si>
  <si>
    <t>0712060</t>
  </si>
  <si>
    <t>0712070</t>
  </si>
  <si>
    <t>0712090</t>
  </si>
  <si>
    <t>0712100</t>
  </si>
  <si>
    <t>0712130</t>
  </si>
  <si>
    <t>0712140</t>
  </si>
  <si>
    <t>Підготовка кадрів вищими навчальними закладами І-ІІ рівнів акредитації (коледжами, технікумами, училищами)</t>
  </si>
  <si>
    <t>0711140</t>
  </si>
  <si>
    <t>0712020</t>
  </si>
  <si>
    <t>2020</t>
  </si>
  <si>
    <t>Лікарсько-акушерська допомога вагітним, породіллям та новонародженим,</t>
  </si>
  <si>
    <t>0712040</t>
  </si>
  <si>
    <t>2040</t>
  </si>
  <si>
    <t>Санаторно-курортна допомога населенню,</t>
  </si>
  <si>
    <t>Екстрена та швидка медична допомога населенню,</t>
  </si>
  <si>
    <t>Стоматологічна допомога населенню,</t>
  </si>
  <si>
    <t>0712120</t>
  </si>
  <si>
    <t>2120</t>
  </si>
  <si>
    <t>0712143</t>
  </si>
  <si>
    <t>2143</t>
  </si>
  <si>
    <t xml:space="preserve">Програми і централізовані заходи профілактики ВІЛ-інфекції/СНІДу, </t>
  </si>
  <si>
    <t>0712144</t>
  </si>
  <si>
    <t>2144</t>
  </si>
  <si>
    <t>Централізовані заходи з лікування хворих на цукровий та нецукровий діабет,</t>
  </si>
  <si>
    <t>0712145</t>
  </si>
  <si>
    <t>2145</t>
  </si>
  <si>
    <t>0712150</t>
  </si>
  <si>
    <t>2150</t>
  </si>
  <si>
    <t>0714030</t>
  </si>
  <si>
    <t>Забезпечення діяльності бібліотек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</si>
  <si>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</si>
  <si>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0719460</t>
  </si>
  <si>
    <t>0719770</t>
  </si>
  <si>
    <t>0800000</t>
  </si>
  <si>
    <t>0810000</t>
  </si>
  <si>
    <t>0813050</t>
  </si>
  <si>
    <t>0813090</t>
  </si>
  <si>
    <t>0813100</t>
  </si>
  <si>
    <t>0813101</t>
  </si>
  <si>
    <t>0813102</t>
  </si>
  <si>
    <t>0813105</t>
  </si>
  <si>
    <t>0813110</t>
  </si>
  <si>
    <t>0813111</t>
  </si>
  <si>
    <t>08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</si>
  <si>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</si>
  <si>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0813120</t>
  </si>
  <si>
    <t>3120</t>
  </si>
  <si>
    <t>0813121</t>
  </si>
  <si>
    <t>3121</t>
  </si>
  <si>
    <t>Утримання та забезпечення діяльності центрів соціальних служб для сім’ї, дітей та молоді</t>
  </si>
  <si>
    <t>0813122</t>
  </si>
  <si>
    <t>3122</t>
  </si>
  <si>
    <t>0813123</t>
  </si>
  <si>
    <t>3123</t>
  </si>
  <si>
    <t>0813140</t>
  </si>
  <si>
    <t>0813190</t>
  </si>
  <si>
    <t>3190</t>
  </si>
  <si>
    <t>0819240</t>
  </si>
  <si>
    <t>9240</t>
  </si>
  <si>
    <t>1100000</t>
  </si>
  <si>
    <t>1110000</t>
  </si>
  <si>
    <t>11</t>
  </si>
  <si>
    <t>Здійснення заходів та реалізація проектів на виконання Державної цільової соціальної програми «Молодь України»</t>
  </si>
  <si>
    <t>Забезпечення підготовки спортсменів школами вищої спортивної майстерності</t>
  </si>
  <si>
    <t>1113130</t>
  </si>
  <si>
    <t>1113131</t>
  </si>
  <si>
    <t>1115010</t>
  </si>
  <si>
    <t>1115011</t>
  </si>
  <si>
    <t>1115012</t>
  </si>
  <si>
    <t>1115020</t>
  </si>
  <si>
    <t>1115021</t>
  </si>
  <si>
    <t>1115022</t>
  </si>
  <si>
    <t>1115030</t>
  </si>
  <si>
    <t>1115031</t>
  </si>
  <si>
    <t>1115033</t>
  </si>
  <si>
    <t>1115040</t>
  </si>
  <si>
    <t>1115042</t>
  </si>
  <si>
    <t>1115050</t>
  </si>
  <si>
    <t>1115051</t>
  </si>
  <si>
    <t>1115053</t>
  </si>
  <si>
    <t>1115060</t>
  </si>
  <si>
    <t>1115061</t>
  </si>
  <si>
    <t>1115062</t>
  </si>
  <si>
    <t>0913110</t>
  </si>
  <si>
    <t>0913112</t>
  </si>
  <si>
    <t>10</t>
  </si>
  <si>
    <t>1014020</t>
  </si>
  <si>
    <t>1014030</t>
  </si>
  <si>
    <t>1014060</t>
  </si>
  <si>
    <t>1014010</t>
  </si>
  <si>
    <t>4010</t>
  </si>
  <si>
    <t>Фінансова підтримка театрів</t>
  </si>
  <si>
    <t>Фінансова підтримка фiлармонiй, художніх і музичних колективів, ансамблів, концертних та циркових організацій</t>
  </si>
  <si>
    <t>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</t>
  </si>
  <si>
    <t>1014040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</si>
  <si>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</si>
  <si>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</si>
  <si>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</si>
  <si>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</si>
  <si>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</si>
  <si>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</si>
  <si>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1018410</t>
  </si>
  <si>
    <t>2300000</t>
  </si>
  <si>
    <t>2310000</t>
  </si>
  <si>
    <t>23</t>
  </si>
  <si>
    <t>2311160</t>
  </si>
  <si>
    <t>1200000</t>
  </si>
  <si>
    <t>1210000</t>
  </si>
  <si>
    <t>12</t>
  </si>
  <si>
    <t>1216010</t>
  </si>
  <si>
    <t>6010</t>
  </si>
  <si>
    <t>0813048</t>
  </si>
  <si>
    <t>3048</t>
  </si>
  <si>
    <t>Надання при народженні дитини одноразової натуральної допомоги «пакунок малюка»,</t>
  </si>
  <si>
    <t>0819242</t>
  </si>
  <si>
    <t>9242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</si>
  <si>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</si>
  <si>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Утримання та ефективна експлуатація об’єктів житлово-комунального господарства </t>
  </si>
  <si>
    <t>6012</t>
  </si>
  <si>
    <t>Забезпечення діяльності з виробництва, транспортування, постачання теплової енергії</t>
  </si>
  <si>
    <t>1216013</t>
  </si>
  <si>
    <t>6013</t>
  </si>
  <si>
    <t>Забезпечення діяльності водопровідно-каналізаційного господарства</t>
  </si>
  <si>
    <t>1216012</t>
  </si>
  <si>
    <t>1216030</t>
  </si>
  <si>
    <t>6030</t>
  </si>
  <si>
    <t>1216040</t>
  </si>
  <si>
    <t>6040</t>
  </si>
  <si>
    <t>1216014</t>
  </si>
  <si>
    <t>6014</t>
  </si>
  <si>
    <t>Забезпечення збору та вивезення сміття і відходів</t>
  </si>
  <si>
    <t>1217440</t>
  </si>
  <si>
    <t>7440</t>
  </si>
  <si>
    <t>Утримання та розвиток транспортної інфраструктури,</t>
  </si>
  <si>
    <t>1217464</t>
  </si>
  <si>
    <t>7464</t>
  </si>
  <si>
    <t>1217460</t>
  </si>
  <si>
    <t>7460</t>
  </si>
  <si>
    <t>Утримання та розвиток автомобільних доріг та дорожньої інфраструктури</t>
  </si>
  <si>
    <t>1216080</t>
  </si>
  <si>
    <t>6080</t>
  </si>
  <si>
    <t xml:space="preserve">Реалізація державних та місцевих житлових програм </t>
  </si>
  <si>
    <t>1216084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</si>
  <si>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</si>
  <si>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</si>
  <si>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1219260</t>
  </si>
  <si>
    <t>9260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</si>
  <si>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</si>
  <si>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1219610</t>
  </si>
  <si>
    <t>9610</t>
  </si>
  <si>
    <t>1219770</t>
  </si>
  <si>
    <t>1218310</t>
  </si>
  <si>
    <t>8310</t>
  </si>
  <si>
    <t>Запобігання та ліквідація забруднення навколишнього природного середовища</t>
  </si>
  <si>
    <t>1218312</t>
  </si>
  <si>
    <t>8312</t>
  </si>
  <si>
    <t>1218313</t>
  </si>
  <si>
    <t>8313</t>
  </si>
  <si>
    <t>0513</t>
  </si>
  <si>
    <t>Ліквідація іншого забруднення навколишнього природного середовища</t>
  </si>
  <si>
    <t>15</t>
  </si>
  <si>
    <t>1517320</t>
  </si>
  <si>
    <t>7320</t>
  </si>
  <si>
    <t>1517321</t>
  </si>
  <si>
    <t>7321</t>
  </si>
  <si>
    <t>1517322</t>
  </si>
  <si>
    <t>7322</t>
  </si>
  <si>
    <t>1517690</t>
  </si>
  <si>
    <t>1519770</t>
  </si>
  <si>
    <t>1600000</t>
  </si>
  <si>
    <t>1610000</t>
  </si>
  <si>
    <t>16</t>
  </si>
  <si>
    <t>7350</t>
  </si>
  <si>
    <t>1617350</t>
  </si>
  <si>
    <t>Розроблення схем планування та забудови територій (містобудівної документації)</t>
  </si>
  <si>
    <t>24</t>
  </si>
  <si>
    <t>2417110</t>
  </si>
  <si>
    <t>Реалізація програм в галузі сільського господарства</t>
  </si>
  <si>
    <t>7110</t>
  </si>
  <si>
    <t>2417120</t>
  </si>
  <si>
    <t>7120</t>
  </si>
  <si>
    <t>2919770</t>
  </si>
  <si>
    <t>Забезпечення діяльності ветеринарних лікарень та ветеринарних лабораторій</t>
  </si>
  <si>
    <t xml:space="preserve">Інші субвенції з місцевого бюджету, </t>
  </si>
  <si>
    <t>2800000</t>
  </si>
  <si>
    <t>2810000</t>
  </si>
  <si>
    <t>28</t>
  </si>
  <si>
    <t>2818310</t>
  </si>
  <si>
    <t>2818312</t>
  </si>
  <si>
    <t>2818313</t>
  </si>
  <si>
    <t>2818340</t>
  </si>
  <si>
    <t>Природоохоронні заходи за рахунок цільових фондів</t>
  </si>
  <si>
    <t>2819800</t>
  </si>
  <si>
    <t>9800</t>
  </si>
  <si>
    <t>Субвенція з місцевого бюджету державному бюджету</t>
  </si>
  <si>
    <t>20</t>
  </si>
  <si>
    <t>2017520</t>
  </si>
  <si>
    <t>7520</t>
  </si>
  <si>
    <t>Реалізація Національної програми інформатизації</t>
  </si>
  <si>
    <t>6719800</t>
  </si>
  <si>
    <t>8110</t>
  </si>
  <si>
    <t>2700000</t>
  </si>
  <si>
    <t>2710000</t>
  </si>
  <si>
    <t>27</t>
  </si>
  <si>
    <t>Реалізація інших заходів щодо соціально-економічного розвитку територій</t>
  </si>
  <si>
    <t>2717610</t>
  </si>
  <si>
    <t>2717690</t>
  </si>
  <si>
    <t>3700000</t>
  </si>
  <si>
    <t>3710000</t>
  </si>
  <si>
    <t>37</t>
  </si>
  <si>
    <t>3718700</t>
  </si>
  <si>
    <t>3719110</t>
  </si>
  <si>
    <t>3719150</t>
  </si>
  <si>
    <t>3719230</t>
  </si>
  <si>
    <t>9230</t>
  </si>
  <si>
    <t>9210</t>
  </si>
  <si>
    <t>3719210</t>
  </si>
  <si>
    <t>3719220</t>
  </si>
  <si>
    <t>9220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</si>
  <si>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</si>
  <si>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3719800</t>
  </si>
  <si>
    <t>3719250</t>
  </si>
  <si>
    <t>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</si>
  <si>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</si>
  <si>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0617310</t>
  </si>
  <si>
    <t>0717310</t>
  </si>
  <si>
    <t>0817310</t>
  </si>
  <si>
    <t>7310</t>
  </si>
  <si>
    <t>0917310</t>
  </si>
  <si>
    <t>1017310</t>
  </si>
  <si>
    <t>субвенція з обласного бюджету до місцевих бюджетів на фінансування переможців обласного конкурсу мікропроектів з енергоефективності в житловому секторі</t>
  </si>
  <si>
    <t>Розподіл видатків обласного бюджету на 2018 рік</t>
  </si>
  <si>
    <t>8340</t>
  </si>
  <si>
    <t>Програми і централізовані заходи у галузі охорони здоров’я</t>
  </si>
  <si>
    <t>7610</t>
  </si>
  <si>
    <t>субвенція з обласного бюджету до місцевих бюджетів на соціально-економічний розвиток</t>
  </si>
  <si>
    <t>0740</t>
  </si>
  <si>
    <t>0763</t>
  </si>
  <si>
    <t>0824</t>
  </si>
  <si>
    <t>1070</t>
  </si>
  <si>
    <t>1010</t>
  </si>
  <si>
    <t>1030</t>
  </si>
  <si>
    <t>1020</t>
  </si>
  <si>
    <t>0180</t>
  </si>
  <si>
    <t>0821</t>
  </si>
  <si>
    <t>0822</t>
  </si>
  <si>
    <t>0828</t>
  </si>
  <si>
    <t>0829</t>
  </si>
  <si>
    <t>0133</t>
  </si>
  <si>
    <t>09</t>
  </si>
  <si>
    <t>010116</t>
  </si>
  <si>
    <t>180410</t>
  </si>
  <si>
    <t>Код відомчої/ тимчасової класифікації видатків та кредитування місцевого бюджету</t>
  </si>
  <si>
    <t>0411</t>
  </si>
  <si>
    <t>240602</t>
  </si>
  <si>
    <t>0512</t>
  </si>
  <si>
    <t>Утилізація відходів</t>
  </si>
  <si>
    <t>0610</t>
  </si>
  <si>
    <t>0620</t>
  </si>
  <si>
    <t>0456</t>
  </si>
  <si>
    <t>250913</t>
  </si>
  <si>
    <t>0460</t>
  </si>
  <si>
    <t>150202</t>
  </si>
  <si>
    <t>0443</t>
  </si>
  <si>
    <t>0421</t>
  </si>
  <si>
    <t>250344</t>
  </si>
  <si>
    <t>0320</t>
  </si>
  <si>
    <t>250315</t>
  </si>
  <si>
    <t>0111</t>
  </si>
  <si>
    <t>грн.</t>
  </si>
  <si>
    <t>130205</t>
  </si>
  <si>
    <t>Фінансова підтримка спортивних споруд, які належать громадським організаціям фізкультурно-спортивної спрямованості</t>
  </si>
  <si>
    <t>250301</t>
  </si>
  <si>
    <t>Реверсна дотація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</si>
  <si>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</si>
  <si>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</si>
  <si>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</si>
  <si>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</si>
  <si>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</si>
  <si>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</si>
  <si>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</si>
  <si>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</si>
  <si>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</si>
  <si>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150101</t>
  </si>
  <si>
    <t>0490</t>
  </si>
  <si>
    <t>070806</t>
  </si>
  <si>
    <t>у тому числі:</t>
  </si>
  <si>
    <t>у тому числі</t>
  </si>
  <si>
    <t>за рахунок субвенції з державного бюджету</t>
  </si>
  <si>
    <t>070702</t>
  </si>
  <si>
    <t>091214</t>
  </si>
  <si>
    <t>070301</t>
  </si>
  <si>
    <t>070304</t>
  </si>
  <si>
    <t>070307</t>
  </si>
  <si>
    <t>070401</t>
  </si>
  <si>
    <t>070501</t>
  </si>
  <si>
    <t>070601</t>
  </si>
  <si>
    <t>070602</t>
  </si>
  <si>
    <t>070701</t>
  </si>
  <si>
    <t>070802</t>
  </si>
  <si>
    <t>070803</t>
  </si>
  <si>
    <t>070807</t>
  </si>
  <si>
    <t>091108</t>
  </si>
  <si>
    <t>Проведення навчально-тренувальних зборів і змагань з неолімпійських видів спорту</t>
  </si>
  <si>
    <t>080101</t>
  </si>
  <si>
    <t>080201</t>
  </si>
  <si>
    <t>080203</t>
  </si>
  <si>
    <t>080204</t>
  </si>
  <si>
    <t>080207</t>
  </si>
  <si>
    <t>080208</t>
  </si>
  <si>
    <t>080209</t>
  </si>
  <si>
    <t>080400</t>
  </si>
  <si>
    <t>080500</t>
  </si>
  <si>
    <t>080704</t>
  </si>
  <si>
    <t>081001</t>
  </si>
  <si>
    <t>081002</t>
  </si>
  <si>
    <t>081008</t>
  </si>
  <si>
    <t>081009</t>
  </si>
  <si>
    <t>081010</t>
  </si>
  <si>
    <t>090212</t>
  </si>
  <si>
    <t>090417</t>
  </si>
  <si>
    <t>090601</t>
  </si>
  <si>
    <t>090901</t>
  </si>
  <si>
    <t>091206</t>
  </si>
  <si>
    <t>091209</t>
  </si>
  <si>
    <t>091212</t>
  </si>
  <si>
    <t>091303</t>
  </si>
  <si>
    <t>091304</t>
  </si>
  <si>
    <t>090700</t>
  </si>
  <si>
    <t>091101</t>
  </si>
  <si>
    <t>091103</t>
  </si>
  <si>
    <t>091104</t>
  </si>
  <si>
    <t>091107</t>
  </si>
  <si>
    <t>090802</t>
  </si>
  <si>
    <t>субвенція з обласного бюджету бюджетам міст та районів на капітальні видатки та облаштування об’єктів соціально-культурної сфери</t>
  </si>
  <si>
    <t>Резервний фонд</t>
  </si>
  <si>
    <t>Усього видатків по обласному бюджету</t>
  </si>
  <si>
    <t>01</t>
  </si>
  <si>
    <t>Обласна рада</t>
  </si>
  <si>
    <t>0990</t>
  </si>
  <si>
    <t>0830</t>
  </si>
  <si>
    <t>0950</t>
  </si>
  <si>
    <t>1090</t>
  </si>
  <si>
    <t>0922</t>
  </si>
  <si>
    <t>0960</t>
  </si>
  <si>
    <t>0930</t>
  </si>
  <si>
    <t>0941</t>
  </si>
  <si>
    <t>0942</t>
  </si>
  <si>
    <t>1040</t>
  </si>
  <si>
    <t>0810</t>
  </si>
  <si>
    <t>0731</t>
  </si>
  <si>
    <t>0732</t>
  </si>
  <si>
    <t>0733</t>
  </si>
  <si>
    <t>0734</t>
  </si>
  <si>
    <t>0761</t>
  </si>
  <si>
    <t>0762</t>
  </si>
  <si>
    <t>0724</t>
  </si>
  <si>
    <t>0722</t>
  </si>
  <si>
    <t>Утримання закладів, що надають соціальні послуги дітям, які опинились у складних життєвих обставинах</t>
  </si>
  <si>
    <t>0540</t>
  </si>
  <si>
    <t>100201</t>
  </si>
  <si>
    <t>150110</t>
  </si>
  <si>
    <t>240604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</si>
  <si>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</si>
  <si>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>Перший заступник голови обласної ради</t>
  </si>
  <si>
    <t>С.ОЛІЙНИК</t>
  </si>
  <si>
    <t>1519270</t>
  </si>
  <si>
    <t>субвенція з обласного бюджету до місцевих бюджетів 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</si>
  <si>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180107</t>
  </si>
  <si>
    <t>0470</t>
  </si>
  <si>
    <t>250352</t>
  </si>
  <si>
    <t>67</t>
  </si>
  <si>
    <t>Управління взаємодії з правоохоронними органами та оборонної роботи облдержадміністрації</t>
  </si>
  <si>
    <t>субвенція з обласного бюджету до місцевих бюджетів на співфінансування органів місцевого самоврядування області -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- Швейцарсько-Український проект „Підтримка децентралізації в Україні” DESPRO</t>
  </si>
  <si>
    <t>Код програмної класифікації видатків та кредитування місцевих бюджетів</t>
  </si>
  <si>
    <t>0100000</t>
  </si>
  <si>
    <t>0110000</t>
  </si>
  <si>
    <t>Внески до статутного капіталу суб’єктів господарювання</t>
  </si>
  <si>
    <t>1150</t>
  </si>
  <si>
    <t>0900000</t>
  </si>
  <si>
    <t>0910000</t>
  </si>
  <si>
    <t>1000000</t>
  </si>
  <si>
    <t>Надання загальної середньої освіти загальноосвiтнiми школами-iнтернатами, загальноосвітніми санаторними школами-інтернатами,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</si>
  <si>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розвитку,</t>
  </si>
  <si>
    <t>1080</t>
  </si>
  <si>
    <t>Надання позашкільної освіти позашкільними закладами освіти, заходи із позашкільної роботи з дітьми</t>
  </si>
  <si>
    <t>1120</t>
  </si>
  <si>
    <t>1130</t>
  </si>
  <si>
    <t>1140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</si>
  <si>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</si>
  <si>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</si>
  <si>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5011</t>
  </si>
  <si>
    <t>5012</t>
  </si>
  <si>
    <t>Утримання та навчально-тренувальна робота комунальних дитячо-юнацьких спортивних шкіл</t>
  </si>
  <si>
    <t>5022</t>
  </si>
  <si>
    <t>1010000</t>
  </si>
  <si>
    <t xml:space="preserve">Субвенція з місцевого бюджету державному бюджету на виконання програм соціально-економічного розвитку регіонів, </t>
  </si>
  <si>
    <t>3718500</t>
  </si>
  <si>
    <t>8500</t>
  </si>
  <si>
    <t>Нерозподілені трансферти з державного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</si>
  <si>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</si>
  <si>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</si>
  <si>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</si>
  <si>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1011120</t>
  </si>
  <si>
    <t>1011130</t>
  </si>
  <si>
    <t>Багатопрофільна стаціонарна медична допомога населенню,</t>
  </si>
  <si>
    <t>2010</t>
  </si>
  <si>
    <t>Спеціалізована стаціонарна медична допомога населенню,</t>
  </si>
  <si>
    <t>2030</t>
  </si>
  <si>
    <t>2050</t>
  </si>
  <si>
    <t>2060</t>
  </si>
  <si>
    <t>2070</t>
  </si>
  <si>
    <t>Медико-соціальний захист дітей-сиріт і дітей, позбавлених батьківського піклування,</t>
  </si>
  <si>
    <t>2090</t>
  </si>
  <si>
    <t>Створення банків крові та її компонентів,</t>
  </si>
  <si>
    <t>2100</t>
  </si>
  <si>
    <t>Спеціалізована амбулаторно-поліклінічна допомога населенню,</t>
  </si>
  <si>
    <t>2130</t>
  </si>
  <si>
    <t>2140</t>
  </si>
  <si>
    <t>Інформаційно-методичне та просвітницьке забезпечення в галузі охорони здоров'я,</t>
  </si>
  <si>
    <t>Проведення належної медико-соціальної експертизи (МСЕК),</t>
  </si>
  <si>
    <t>4060</t>
  </si>
  <si>
    <t>1500000</t>
  </si>
  <si>
    <t>Пільгове медичне обслуговування осіб, які постраждали внаслідок Чорнобильської катастрофи</t>
  </si>
  <si>
    <t>3050</t>
  </si>
  <si>
    <t>1510000</t>
  </si>
  <si>
    <t>3090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</si>
  <si>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</si>
  <si>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3101</t>
  </si>
  <si>
    <t>3111</t>
  </si>
  <si>
    <t>3102</t>
  </si>
  <si>
    <t>3131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</si>
  <si>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</si>
  <si>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</si>
  <si>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3140</t>
  </si>
  <si>
    <t>5042</t>
  </si>
  <si>
    <t>5021</t>
  </si>
  <si>
    <t>5060</t>
  </si>
  <si>
    <t>5031</t>
  </si>
  <si>
    <t>5033</t>
  </si>
  <si>
    <t>2000000</t>
  </si>
  <si>
    <t>2010000</t>
  </si>
  <si>
    <t>Заходи державної політики з питань дітей та їх соціального захисту</t>
  </si>
  <si>
    <t>3112</t>
  </si>
  <si>
    <t>2400000</t>
  </si>
  <si>
    <t>2410000</t>
  </si>
  <si>
    <t>4020</t>
  </si>
  <si>
    <t>4030</t>
  </si>
  <si>
    <t>Заходи з енергозбереження</t>
  </si>
  <si>
    <t>9110</t>
  </si>
  <si>
    <t>9150</t>
  </si>
  <si>
    <t>6700000</t>
  </si>
  <si>
    <t>6710000</t>
  </si>
  <si>
    <t>Сприяння розвитку малого та середнього підприємництва</t>
  </si>
  <si>
    <t>8700</t>
  </si>
  <si>
    <t>1160</t>
  </si>
  <si>
    <t>3100</t>
  </si>
  <si>
    <t>3105</t>
  </si>
  <si>
    <t>Заклади і заходи з питань дітей та їх соціального захисту</t>
  </si>
  <si>
    <t>3110</t>
  </si>
  <si>
    <t>Здійснення соціальної роботи з вразливими категоріями населення</t>
  </si>
  <si>
    <t>3130</t>
  </si>
  <si>
    <t>Соціальний захист ветеранів війни та праці</t>
  </si>
  <si>
    <t>Проведення спортивної роботи в регіоні</t>
  </si>
  <si>
    <t>5010</t>
  </si>
  <si>
    <t>5040</t>
  </si>
  <si>
    <t>5020</t>
  </si>
  <si>
    <t>5030</t>
  </si>
  <si>
    <t>Централізовані заходи з лікування онкологічних хворих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</si>
  <si>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</si>
  <si>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160903</t>
  </si>
  <si>
    <t>субвенція з обласного бюджету до місцевих бюджетів на поліпшення матеріально-технічної бази сільськогосподарських обслуговуючих та виробничих кооперативів</t>
  </si>
  <si>
    <t>Код ТПКВК МБ</t>
  </si>
  <si>
    <t>Департамент освіти і науки Дніпропетровської обласної державної адміністрації</t>
  </si>
  <si>
    <t>Департамент охорони здоров’я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</si>
  <si>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</si>
  <si>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</si>
  <si>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Служба у справах дітей Дніпропетровської обласної державної адміністрації</t>
  </si>
  <si>
    <t>Апарат обласної державної адміністрації</t>
  </si>
  <si>
    <t>Управління культури, національностей і релігій Дніпропетровської обласної державної адміністрації</t>
  </si>
  <si>
    <t>Департамент інформаційної діяльності та комунікацій з громадськістю  Дніпропетровської обласної державної адміністрації</t>
  </si>
  <si>
    <t>Департамент житлово-комунального господарства та будівництва Дніпропетровської обласної державної адміністрації</t>
  </si>
  <si>
    <t>Управління протокольних та масових заходів Дніпропетровської обласної державної адміністрації</t>
  </si>
  <si>
    <t>Управління містобудування та архітектури Дніпропетровської обласної державної адміністрації</t>
  </si>
  <si>
    <t>Управління агропромислового розвитку Дніпропетровської обласної державної адміністрації</t>
  </si>
  <si>
    <t>Департамент екології та природних ресурсів Дніпропетровської обласної державної адміністрації</t>
  </si>
  <si>
    <t>Управління інформаційних технологій та електронного урядування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</si>
  <si>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</si>
  <si>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Департамент економічного розвитку Дніпропетровської обласної державної адміністрації</t>
  </si>
  <si>
    <t>Департамент фінансів Дніпропетровської обласної державної адміністрації</t>
  </si>
  <si>
    <t>Код ФКВКБ</t>
  </si>
  <si>
    <t>Розвиток дитячо-юнацького та резервного спорту</t>
  </si>
  <si>
    <t>Підтримка і розвиток спортивної інфраструктури</t>
  </si>
  <si>
    <t>Реалізація державної політики у молодіжній сфері</t>
  </si>
  <si>
    <t>5050</t>
  </si>
  <si>
    <t>Підтримка фізкультурно-спортивного руху</t>
  </si>
  <si>
    <t>5051</t>
  </si>
  <si>
    <t>0117363</t>
  </si>
  <si>
    <t>0117360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</si>
  <si>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</si>
  <si>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територій,</t>
  </si>
  <si>
    <t>0717360</t>
  </si>
  <si>
    <t>0717363</t>
  </si>
  <si>
    <t>Підвищення кваліфікації, перепідготовка кадрів закладами післядипломної освіти,</t>
  </si>
  <si>
    <t>0619350</t>
  </si>
  <si>
    <t>9350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</si>
  <si>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</si>
  <si>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</si>
  <si>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</si>
  <si>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</si>
  <si>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</si>
  <si>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</si>
  <si>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</si>
  <si>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</si>
  <si>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</si>
  <si>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Усього</t>
  </si>
  <si>
    <t>250383</t>
  </si>
  <si>
    <t>0712146</t>
  </si>
  <si>
    <t>2146</t>
  </si>
  <si>
    <t>Відшкодування вартості лікарських засобів для лікування окремих захворювань,</t>
  </si>
  <si>
    <t>3200000</t>
  </si>
  <si>
    <t>3210000</t>
  </si>
  <si>
    <t>3214020</t>
  </si>
  <si>
    <t>3214080</t>
  </si>
  <si>
    <t>32</t>
  </si>
  <si>
    <t>Будівництво об'єктів житлово-комунального господарства,</t>
  </si>
  <si>
    <t>Будівництво об'єктів житлово-комунального господарства</t>
  </si>
  <si>
    <t>1217461</t>
  </si>
  <si>
    <t>7461</t>
  </si>
  <si>
    <t>1217462</t>
  </si>
  <si>
    <t>7462</t>
  </si>
  <si>
    <t>Утримання та розвиток автомобільних доріг та дорожньої інфраструктури за рахунок коштів місцевого бюджету</t>
  </si>
  <si>
    <t>1218340</t>
  </si>
  <si>
    <t>Будівництво об'єктів соціально-культурного призначення</t>
  </si>
  <si>
    <t>1517360</t>
  </si>
  <si>
    <t>7360</t>
  </si>
  <si>
    <t>1517365</t>
  </si>
  <si>
    <t>7365</t>
  </si>
  <si>
    <t>7630</t>
  </si>
  <si>
    <t>Реалізація програм і заходів в галузі зовнішньоекономічної діяльності</t>
  </si>
  <si>
    <t>2517630</t>
  </si>
  <si>
    <t>2900000</t>
  </si>
  <si>
    <t>2910000</t>
  </si>
  <si>
    <t>2918110</t>
  </si>
  <si>
    <t>2919800</t>
  </si>
  <si>
    <t>29</t>
  </si>
  <si>
    <t>0110180</t>
  </si>
  <si>
    <t>Інша діяльність у сфері державного управління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</si>
  <si>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</si>
  <si>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0917320</t>
  </si>
  <si>
    <t>0917323</t>
  </si>
  <si>
    <t>7323</t>
  </si>
  <si>
    <t>Будівництво медичних установ та закладів</t>
  </si>
  <si>
    <t>2717620</t>
  </si>
  <si>
    <t>2717622</t>
  </si>
  <si>
    <t>7620</t>
  </si>
  <si>
    <t>7622</t>
  </si>
  <si>
    <t>Розвиток готельного господарства та туризму</t>
  </si>
  <si>
    <t>Реалізація програм і заходів в галузі туризму та курортів</t>
  </si>
  <si>
    <t>Будівництво установ та закладів соціальної сфери,</t>
  </si>
  <si>
    <t>0619800</t>
  </si>
  <si>
    <t>Будівництво освітніх установ та закладів</t>
  </si>
  <si>
    <t>9130</t>
  </si>
  <si>
    <t>3719130</t>
  </si>
  <si>
    <t>0916080</t>
  </si>
  <si>
    <t>0916083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</si>
  <si>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</si>
  <si>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числа,</t>
  </si>
  <si>
    <t>1511010</t>
  </si>
  <si>
    <t>1511020</t>
  </si>
  <si>
    <t>1511080</t>
  </si>
  <si>
    <t>1511120</t>
  </si>
  <si>
    <t>1512010</t>
  </si>
  <si>
    <t>1512020</t>
  </si>
  <si>
    <t>1512110</t>
  </si>
  <si>
    <t>1512111</t>
  </si>
  <si>
    <t>1514060</t>
  </si>
  <si>
    <t>1515030</t>
  </si>
  <si>
    <t>1515031</t>
  </si>
  <si>
    <t>1515040</t>
  </si>
  <si>
    <t>1515041</t>
  </si>
  <si>
    <t>1516010</t>
  </si>
  <si>
    <t>1516011</t>
  </si>
  <si>
    <t>1516030</t>
  </si>
  <si>
    <t>2110</t>
  </si>
  <si>
    <t>2111</t>
  </si>
  <si>
    <t>5041</t>
  </si>
  <si>
    <t>6011</t>
  </si>
  <si>
    <t>0910</t>
  </si>
  <si>
    <t>0921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</si>
  <si>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</si>
  <si>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</si>
  <si>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Первинна медична допомога населенню, що надається центрами первинної медичної (медико-санітарної) допомоги</t>
  </si>
  <si>
    <t>Утримання та фінансова підтримка спортивних споруд</t>
  </si>
  <si>
    <t>Організація благоустрою населених пунктів</t>
  </si>
  <si>
    <t>Експлуатація та технічне обслуговування житлового фонду</t>
  </si>
  <si>
    <t>1517323</t>
  </si>
  <si>
    <t>1517324</t>
  </si>
  <si>
    <t>1517325</t>
  </si>
  <si>
    <t>7324</t>
  </si>
  <si>
    <t>7325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</si>
  <si>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</si>
  <si>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</si>
  <si>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</si>
  <si>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1517330</t>
  </si>
  <si>
    <t>1517340</t>
  </si>
  <si>
    <t>7330</t>
  </si>
  <si>
    <t>7340</t>
  </si>
  <si>
    <t>Будівництво інших об'єктів соціальної та виробничої інфраструктури комунальної власності</t>
  </si>
  <si>
    <t>Проектування, реставрація та охорона пам'яток архітектури</t>
  </si>
  <si>
    <t>1517693</t>
  </si>
  <si>
    <t>7693</t>
  </si>
  <si>
    <t>Інші заходи, пов'язані з економічною діяльністю</t>
  </si>
  <si>
    <t>0117693</t>
  </si>
  <si>
    <t>2517693</t>
  </si>
  <si>
    <t>2717693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</si>
  <si>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</si>
  <si>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</si>
  <si>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1014081</t>
  </si>
  <si>
    <t>1014082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</si>
  <si>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</si>
  <si>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</si>
  <si>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</si>
  <si>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</si>
  <si>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3214082</t>
  </si>
  <si>
    <t>0111161</t>
  </si>
  <si>
    <t>1161</t>
  </si>
  <si>
    <t>Забезпечення діяльності інших закладів у сфері освіти</t>
  </si>
  <si>
    <t>0611161</t>
  </si>
  <si>
    <t>0611162</t>
  </si>
  <si>
    <t>1162</t>
  </si>
  <si>
    <t>Інші програми та заходи у сфері освіти</t>
  </si>
  <si>
    <t>2311162</t>
  </si>
  <si>
    <t>0819241</t>
  </si>
  <si>
    <t>9241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</si>
  <si>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</si>
  <si>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 в усіх областях та м. Києві, а також дорожньої інфраструктури у м. Києві</t>
  </si>
  <si>
    <t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</si>
  <si>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</si>
  <si>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</si>
  <si>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0813170</t>
  </si>
  <si>
    <t>3170</t>
  </si>
  <si>
    <t>Забезпечення реалізації окремих програм для осіб з інвалідністю</t>
  </si>
  <si>
    <t>0813171</t>
  </si>
  <si>
    <t>0813172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</si>
  <si>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</si>
  <si>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</si>
  <si>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</si>
  <si>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</si>
  <si>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</si>
  <si>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</si>
  <si>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</si>
  <si>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0813200</t>
  </si>
  <si>
    <t>3200</t>
  </si>
  <si>
    <t xml:space="preserve">Забезпечення обробки інформації з нарахування та виплати допомог і компенсацій </t>
  </si>
  <si>
    <t>0813240</t>
  </si>
  <si>
    <t>3240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</si>
  <si>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</si>
  <si>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</si>
  <si>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</si>
  <si>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</si>
  <si>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</si>
  <si>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</si>
  <si>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1217330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</si>
  <si>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</si>
  <si>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</si>
  <si>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0726</t>
  </si>
  <si>
    <t>Видатки на поховання учасників бойових дій та осіб з інвалідністю внаслідок війни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</si>
  <si>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</si>
  <si>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Інші дотації з місцевого бюджету </t>
  </si>
  <si>
    <t>0712151</t>
  </si>
  <si>
    <t>2151</t>
  </si>
  <si>
    <t>0712152</t>
  </si>
  <si>
    <t>2152</t>
  </si>
  <si>
    <t>Забезпечення діяльності інших закладів у сфері охорони здоров’я,</t>
  </si>
  <si>
    <t>Інші програми та заходи у сфері охорони здоров’я,</t>
  </si>
  <si>
    <t>Інші  програми, заклади та заходи у сфері охорони здоров’я</t>
  </si>
  <si>
    <t>0213240</t>
  </si>
  <si>
    <t>0213241</t>
  </si>
  <si>
    <t>0913240</t>
  </si>
  <si>
    <t>0913242</t>
  </si>
  <si>
    <t>0919270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</si>
  <si>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</si>
  <si>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</si>
  <si>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Здійснення фізкультурно-спортивної та реабілітаційної роботи серед осіб з інвалідністю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</si>
  <si>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</si>
  <si>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</si>
  <si>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Утримання та розвиток автомобільних доріг та дорожньої інфраструктури за рахунок субвенції з  державного бюджету</t>
  </si>
  <si>
    <t>Первинна медична допомога населенню</t>
  </si>
  <si>
    <t xml:space="preserve">Виконання інвестиційних проектів 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</si>
  <si>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людей",</t>
  </si>
  <si>
    <t>2717370</t>
  </si>
  <si>
    <t>7370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</si>
  <si>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</si>
  <si>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Заходи із запобігання та ліквідації надзвичайних ситуацій та наслідків стихійного лиха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</si>
  <si>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</si>
  <si>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Додаток 3
до рішення обласної ради</t>
  </si>
  <si>
    <t>субвенція з обласного бюджету бюджетам міст, районів та об’єднаних територіальних громад на виконання доручень виборців депутатами обласної ради у 2018 році</t>
  </si>
  <si>
    <t>0813043</t>
  </si>
  <si>
    <t>3043</t>
  </si>
  <si>
    <t>0813040</t>
  </si>
  <si>
    <t>3040</t>
  </si>
  <si>
    <t>Надання допомоги сім'ям з дітьми, малозабезпеченим сім'ям, тимчасової допомоги дітям</t>
  </si>
  <si>
    <t>Надання допомоги при народженні дитини,</t>
  </si>
  <si>
    <t>Департамент капітального будівництва Дніпропетровської обласної державної адміністрації</t>
  </si>
  <si>
    <t>7363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</si>
  <si>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</si>
  <si>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</si>
  <si>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1217360</t>
  </si>
  <si>
    <t>1217363</t>
  </si>
  <si>
    <t>2200000</t>
  </si>
  <si>
    <t>2210000</t>
  </si>
  <si>
    <t>22</t>
  </si>
  <si>
    <t>2219800</t>
  </si>
  <si>
    <t>Управління взаємодії з правоохоронними органами та оборонної роботи Дніпропетровської обласної державної адміністрації</t>
  </si>
  <si>
    <t>1517368</t>
  </si>
  <si>
    <t>7368</t>
  </si>
  <si>
    <t>Виконання інвестиційних проектів за рахунок субвенцій з інших бюджетів</t>
  </si>
  <si>
    <t>1217368</t>
  </si>
  <si>
    <t>1217463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</si>
  <si>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</si>
  <si>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</si>
  <si>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1017324</t>
  </si>
  <si>
    <t>1017320</t>
  </si>
  <si>
    <t>субвенція з обласного бюджету до місцевих бюджетів на підвищення кваліфікації (рівня освіти) окремих працівників закладів охорони здоров'я та органів управління відповідної галузі</t>
  </si>
  <si>
    <t>0817320</t>
  </si>
  <si>
    <t>0817323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</si>
  <si>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</si>
  <si>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</si>
  <si>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</si>
  <si>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1217450</t>
  </si>
  <si>
    <t>7450</t>
  </si>
  <si>
    <t xml:space="preserve">Інша діяльність у сфері транспорту </t>
  </si>
  <si>
    <t>1511040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</si>
  <si>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</si>
  <si>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1512100</t>
  </si>
  <si>
    <t>Стоматологічна допомога населенню</t>
  </si>
  <si>
    <t>1514010</t>
  </si>
  <si>
    <t>1514040</t>
  </si>
  <si>
    <t>1517361</t>
  </si>
  <si>
    <t>0719410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</si>
  <si>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</si>
  <si>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1018420</t>
  </si>
  <si>
    <t>8420</t>
  </si>
  <si>
    <t>Інші заходи у сфері засобів масової інформації</t>
  </si>
  <si>
    <t>1516017</t>
  </si>
  <si>
    <t>6017</t>
  </si>
  <si>
    <t>1217364</t>
  </si>
  <si>
    <t>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</si>
  <si>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</si>
  <si>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1517366</t>
  </si>
  <si>
    <t>7366</t>
  </si>
  <si>
    <t>Реалізація проектів в рамках Надзвичайної кредитної програми для відновлення України,</t>
  </si>
  <si>
    <t>0717320</t>
  </si>
  <si>
    <t>0717322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</si>
  <si>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</si>
  <si>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Інша діяльність, пов'язана з експлуатацією об'єктів житлово-комунального господарства</t>
  </si>
  <si>
    <t>1517367</t>
  </si>
  <si>
    <t>7367</t>
  </si>
  <si>
    <t>субвенція з обласного бюджету до місцевих бюджетів на впровадження новітніх технологій</t>
  </si>
  <si>
    <t>субвенція з обласного бюджету до місцевих бюджетів на підтримку інклюзивної освіти</t>
  </si>
  <si>
    <t>субвенція з обласного бюджету до місцевих бюджетів на створення ресурсних кімнат для дітей з особливими освітніми потребами, що потребують інклюзивної освіти</t>
  </si>
  <si>
    <t>0617321</t>
  </si>
  <si>
    <t>0617320</t>
  </si>
  <si>
    <t>1017321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</si>
  <si>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кінець 2017 року</t>
  </si>
  <si>
    <t>0719490</t>
  </si>
  <si>
    <t>0719420</t>
  </si>
  <si>
    <t>Субвенція з місцевого бюджету за рахунок залишку коштів медичної субвенції, що утворився на початок бюджетного періоду</t>
  </si>
  <si>
    <t>1216011</t>
  </si>
  <si>
    <t>субвенція з обласного бюджету до місцевих бюджетів на капітальні видатки та облаштування об'єктів соціально-культурної сфери</t>
  </si>
  <si>
    <t>1516080</t>
  </si>
  <si>
    <t>Реалізація державних та місцевих житлових програм</t>
  </si>
  <si>
    <t>1516083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</si>
  <si>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</si>
  <si>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</si>
  <si>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250384</t>
  </si>
  <si>
    <t>100209</t>
  </si>
  <si>
    <t>Заходи, пов’язані з поліпшенням питної води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</si>
  <si>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</si>
  <si>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</si>
  <si>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</si>
  <si>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0111160</t>
  </si>
  <si>
    <t>Інші програми, заклади та заходи у сфері освіти</t>
  </si>
  <si>
    <t>0118410</t>
  </si>
  <si>
    <t>8410</t>
  </si>
  <si>
    <t>Фінансова підтримка засобів масової інформації</t>
  </si>
  <si>
    <t>0117670</t>
  </si>
  <si>
    <t>7670</t>
  </si>
  <si>
    <t>0117690</t>
  </si>
  <si>
    <t>7690</t>
  </si>
  <si>
    <t>Інша економічна діяльність</t>
  </si>
  <si>
    <t>Інші субвенції з місцевого бюджету,</t>
  </si>
  <si>
    <t>9770</t>
  </si>
  <si>
    <t>0119770</t>
  </si>
  <si>
    <t>0200000</t>
  </si>
  <si>
    <t>0210000</t>
  </si>
  <si>
    <t>02</t>
  </si>
  <si>
    <t>0211140</t>
  </si>
  <si>
    <t>Підвищення кваліфікації, перепідготовка кадрів закладами післядипломної освіти</t>
  </si>
  <si>
    <t>Інші заклади та заходи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</si>
  <si>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</si>
  <si>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0219620</t>
  </si>
  <si>
    <t>9620</t>
  </si>
  <si>
    <t>2500000</t>
  </si>
  <si>
    <t>2510000</t>
  </si>
  <si>
    <t>25</t>
  </si>
  <si>
    <t>2517690</t>
  </si>
  <si>
    <t>0600000</t>
  </si>
  <si>
    <t>0610000</t>
  </si>
  <si>
    <t>06</t>
  </si>
  <si>
    <t>0611040</t>
  </si>
  <si>
    <t>0611070</t>
  </si>
  <si>
    <t>0611080</t>
  </si>
  <si>
    <t>0819243</t>
  </si>
  <si>
    <t>9243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</si>
  <si>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</si>
  <si>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0611090</t>
  </si>
  <si>
    <t>0611120</t>
  </si>
  <si>
    <t>0611130</t>
  </si>
  <si>
    <t>0611140</t>
  </si>
  <si>
    <t>0611160</t>
  </si>
  <si>
    <t>0615010</t>
  </si>
  <si>
    <t>0615011</t>
  </si>
  <si>
    <t>0615012</t>
  </si>
  <si>
    <t>0615030</t>
  </si>
  <si>
    <t>0615031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</si>
  <si>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підготовкою,</t>
  </si>
  <si>
    <t>Підготовка кадрів професійно-технічними закладами та іншими закладами освіти,</t>
  </si>
  <si>
    <t>0611110</t>
  </si>
  <si>
    <t>1110</t>
  </si>
  <si>
    <t>Підготовка кадрів вищими навчальними закладами І-ІІ рівнів акредитації (коледжами, технікумами, училищами),</t>
  </si>
  <si>
    <t>Підготовка кадрів вищими навчальними закладами ІІІ-ІV рівнів акредитації (університетами, академіями, інститутами)</t>
  </si>
  <si>
    <t>Методичне забезпечення діяльності навчальних закладів</t>
  </si>
  <si>
    <t>0611150</t>
  </si>
  <si>
    <t>0613140</t>
  </si>
  <si>
    <t>0619770</t>
  </si>
  <si>
    <t>Субвенція з місцевого бюджету за рахунок залишку коштів освітньої субвенції, що утворився на початок бюджетного періоду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</si>
</sst>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* #,##0;* \-#,##0;* &quot;-&quot;;@"/>
    <numFmt numFmtId="190" formatCode="* #,##0.00;* \-#,##0.00;* &quot;-&quot;??;@"/>
    <numFmt numFmtId="191" formatCode="* _-#,##0&quot;р.&quot;;* \-#,##0&quot;р.&quot;;* _-&quot;-&quot;&quot;р.&quot;;@"/>
    <numFmt numFmtId="192" formatCode="* _-#,##0.00&quot;р.&quot;;* \-#,##0.00&quot;р.&quot;;* _-&quot;-&quot;??&quot;р.&quot;;@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0"/>
    </font>
    <font>
      <sz val="16"/>
      <name val="Arial Cyr"/>
      <family val="0"/>
    </font>
    <font>
      <u val="single"/>
      <sz val="10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5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 vertical="top"/>
      <protection/>
    </xf>
    <xf numFmtId="0" fontId="30" fillId="0" borderId="6" applyNumberFormat="0" applyFill="0" applyAlignment="0" applyProtection="0"/>
    <xf numFmtId="0" fontId="8" fillId="0" borderId="7" applyNumberFormat="0" applyFill="0" applyAlignment="0" applyProtection="0"/>
    <xf numFmtId="0" fontId="28" fillId="22" borderId="8" applyNumberFormat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4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6" fillId="24" borderId="9" applyNumberFormat="0" applyAlignment="0" applyProtection="0"/>
    <xf numFmtId="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96">
    <xf numFmtId="0" fontId="0" fillId="0" borderId="0" xfId="0" applyAlignment="1">
      <alignment/>
    </xf>
    <xf numFmtId="49" fontId="2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0" fontId="12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vertical="top"/>
      <protection/>
    </xf>
    <xf numFmtId="0" fontId="18" fillId="0" borderId="0" xfId="105" applyFont="1" applyFill="1" applyAlignment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3" fillId="0" borderId="0" xfId="105" applyFont="1" applyFill="1" applyAlignment="1">
      <alignment horizontal="left"/>
      <protection/>
    </xf>
    <xf numFmtId="0" fontId="33" fillId="0" borderId="0" xfId="105" applyFont="1" applyFill="1" applyAlignment="1">
      <alignment horizontal="left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0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Alignment="1" applyProtection="1">
      <alignment/>
      <protection/>
    </xf>
    <xf numFmtId="0" fontId="13" fillId="0" borderId="0" xfId="105" applyFont="1" applyFill="1" applyBorder="1" applyAlignment="1">
      <alignment wrapText="1"/>
      <protection/>
    </xf>
    <xf numFmtId="3" fontId="13" fillId="0" borderId="0" xfId="105" applyNumberFormat="1" applyFont="1" applyFill="1" applyBorder="1" applyAlignment="1">
      <alignment wrapText="1"/>
      <protection/>
    </xf>
    <xf numFmtId="0" fontId="32" fillId="0" borderId="0" xfId="114" applyNumberFormat="1" applyFont="1" applyFill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13" fillId="0" borderId="11" xfId="0" applyNumberFormat="1" applyFont="1" applyFill="1" applyBorder="1" applyAlignment="1" applyProtection="1">
      <alignment horizontal="right" vertical="center"/>
      <protection/>
    </xf>
    <xf numFmtId="4" fontId="24" fillId="0" borderId="12" xfId="95" applyNumberFormat="1" applyFont="1" applyFill="1" applyBorder="1" applyAlignment="1">
      <alignment vertical="center"/>
      <protection/>
    </xf>
    <xf numFmtId="4" fontId="24" fillId="0" borderId="12" xfId="95" applyNumberFormat="1" applyFont="1" applyFill="1" applyBorder="1" applyAlignment="1">
      <alignment vertical="center"/>
      <protection/>
    </xf>
    <xf numFmtId="4" fontId="26" fillId="0" borderId="12" xfId="95" applyNumberFormat="1" applyFont="1" applyFill="1" applyBorder="1" applyAlignment="1">
      <alignment vertical="center"/>
      <protection/>
    </xf>
    <xf numFmtId="4" fontId="20" fillId="0" borderId="12" xfId="95" applyNumberFormat="1" applyFont="1" applyFill="1" applyBorder="1" applyAlignment="1">
      <alignment vertical="center"/>
      <protection/>
    </xf>
    <xf numFmtId="4" fontId="19" fillId="0" borderId="12" xfId="95" applyNumberFormat="1" applyFont="1" applyFill="1" applyBorder="1" applyAlignment="1">
      <alignment vertical="center"/>
      <protection/>
    </xf>
    <xf numFmtId="4" fontId="19" fillId="0" borderId="12" xfId="95" applyNumberFormat="1" applyFont="1" applyFill="1" applyBorder="1" applyAlignment="1">
      <alignment vertical="center"/>
      <protection/>
    </xf>
    <xf numFmtId="4" fontId="23" fillId="0" borderId="12" xfId="95" applyNumberFormat="1" applyFont="1" applyFill="1" applyBorder="1" applyAlignment="1">
      <alignment vertical="center"/>
      <protection/>
    </xf>
    <xf numFmtId="4" fontId="34" fillId="0" borderId="12" xfId="95" applyNumberFormat="1" applyFont="1" applyFill="1" applyBorder="1" applyAlignment="1">
      <alignment vertical="center"/>
      <protection/>
    </xf>
    <xf numFmtId="4" fontId="34" fillId="0" borderId="12" xfId="95" applyNumberFormat="1" applyFont="1" applyFill="1" applyBorder="1" applyAlignment="1">
      <alignment vertical="center"/>
      <protection/>
    </xf>
    <xf numFmtId="4" fontId="23" fillId="0" borderId="13" xfId="95" applyNumberFormat="1" applyFont="1" applyFill="1" applyBorder="1" applyAlignment="1">
      <alignment vertical="center"/>
      <protection/>
    </xf>
    <xf numFmtId="4" fontId="34" fillId="0" borderId="13" xfId="95" applyNumberFormat="1" applyFont="1" applyFill="1" applyBorder="1" applyAlignment="1">
      <alignment vertical="center"/>
      <protection/>
    </xf>
    <xf numFmtId="4" fontId="23" fillId="0" borderId="12" xfId="95" applyNumberFormat="1" applyFont="1" applyFill="1" applyBorder="1" applyAlignment="1">
      <alignment vertical="center"/>
      <protection/>
    </xf>
    <xf numFmtId="4" fontId="20" fillId="0" borderId="12" xfId="95" applyNumberFormat="1" applyFont="1" applyFill="1" applyBorder="1" applyAlignment="1">
      <alignment vertical="center"/>
      <protection/>
    </xf>
    <xf numFmtId="4" fontId="20" fillId="0" borderId="13" xfId="95" applyNumberFormat="1" applyFont="1" applyFill="1" applyBorder="1" applyAlignment="1">
      <alignment vertical="center"/>
      <protection/>
    </xf>
    <xf numFmtId="4" fontId="19" fillId="0" borderId="13" xfId="95" applyNumberFormat="1" applyFont="1" applyFill="1" applyBorder="1" applyAlignment="1">
      <alignment vertical="center"/>
      <protection/>
    </xf>
    <xf numFmtId="4" fontId="26" fillId="0" borderId="12" xfId="95" applyNumberFormat="1" applyFont="1" applyFill="1" applyBorder="1" applyAlignment="1">
      <alignment vertical="center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32" fillId="0" borderId="0" xfId="114" applyNumberFormat="1" applyFont="1" applyFill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105" applyFont="1" applyFill="1" applyAlignment="1">
      <alignment horizontal="left"/>
      <protection/>
    </xf>
    <xf numFmtId="0" fontId="37" fillId="0" borderId="0" xfId="105" applyFont="1" applyFill="1" applyAlignment="1">
      <alignment horizontal="left"/>
      <protection/>
    </xf>
    <xf numFmtId="0" fontId="13" fillId="0" borderId="0" xfId="105" applyFont="1" applyFill="1" applyBorder="1" applyAlignment="1">
      <alignment horizontal="left" wrapText="1"/>
      <protection/>
    </xf>
    <xf numFmtId="0" fontId="35" fillId="0" borderId="0" xfId="105" applyFont="1" applyFill="1" applyBorder="1" applyAlignment="1">
      <alignment horizontal="left" wrapText="1"/>
      <protection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</cellXfs>
  <cellStyles count="106">
    <cellStyle name="Normal" xfId="0"/>
    <cellStyle name="20% - Акцент1" xfId="15"/>
    <cellStyle name="20% - Акцент1 2" xfId="16"/>
    <cellStyle name="20% - Акцент1_Додатки 2 2016" xfId="17"/>
    <cellStyle name="20% - Акцент2" xfId="18"/>
    <cellStyle name="20% - Акцент2 2" xfId="19"/>
    <cellStyle name="20% - Акцент2_Додатки 2 2016" xfId="20"/>
    <cellStyle name="20% - Акцент3" xfId="21"/>
    <cellStyle name="20% - Акцент3 2" xfId="22"/>
    <cellStyle name="20% - Акцент3_Додатки 2 2016" xfId="23"/>
    <cellStyle name="20% - Акцент4" xfId="24"/>
    <cellStyle name="20% - Акцент4 2" xfId="25"/>
    <cellStyle name="20% - Акцент4_Додатки 2 2016" xfId="26"/>
    <cellStyle name="20% - Акцент5" xfId="27"/>
    <cellStyle name="20% - Акцент5 2" xfId="28"/>
    <cellStyle name="20% - Акцент5_Додатки 2 2016" xfId="29"/>
    <cellStyle name="20% - Акцент6" xfId="30"/>
    <cellStyle name="20% - Акцент6 2" xfId="31"/>
    <cellStyle name="20% - Акцент6_Додатки 2 2016" xfId="32"/>
    <cellStyle name="40% - Акцент1" xfId="33"/>
    <cellStyle name="40% - Акцент1 2" xfId="34"/>
    <cellStyle name="40% - Акцент1_Додатки 2 2016" xfId="35"/>
    <cellStyle name="40% - Акцент2" xfId="36"/>
    <cellStyle name="40% - Акцент2 2" xfId="37"/>
    <cellStyle name="40% - Акцент2_Додатки 2 2016" xfId="38"/>
    <cellStyle name="40% - Акцент3" xfId="39"/>
    <cellStyle name="40% - Акцент3 2" xfId="40"/>
    <cellStyle name="40% - Акцент3_Додатки 2 2016" xfId="41"/>
    <cellStyle name="40% - Акцент4" xfId="42"/>
    <cellStyle name="40% - Акцент4 2" xfId="43"/>
    <cellStyle name="40% - Акцент4_Додатки 2 2016" xfId="44"/>
    <cellStyle name="40% - Акцент5" xfId="45"/>
    <cellStyle name="40% - Акцент5 2" xfId="46"/>
    <cellStyle name="40% - Акцент5_Додатки 2 2016" xfId="47"/>
    <cellStyle name="40% - Акцент6" xfId="48"/>
    <cellStyle name="40% - Акцент6 2" xfId="49"/>
    <cellStyle name="40% - Акцент6_Додатки 2 2016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Normal_meresha_07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ычный 2" xfId="103"/>
    <cellStyle name="Обычный 3" xfId="104"/>
    <cellStyle name="Обычный_Додаток 6 джерела.." xfId="105"/>
    <cellStyle name="Followed Hyperlink" xfId="106"/>
    <cellStyle name="Плохой" xfId="107"/>
    <cellStyle name="Пояснение" xfId="108"/>
    <cellStyle name="Примечание" xfId="109"/>
    <cellStyle name="Примечание 2" xfId="110"/>
    <cellStyle name="Примечание_Додаток7 програми" xfId="111"/>
    <cellStyle name="Percent" xfId="112"/>
    <cellStyle name="Связанная ячейка" xfId="113"/>
    <cellStyle name="Стиль 1" xfId="114"/>
    <cellStyle name="Текст попередження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T442"/>
  <sheetViews>
    <sheetView showGridLines="0" showZeros="0" tabSelected="1" view="pageBreakPreview" zoomScale="75" zoomScaleNormal="90" zoomScaleSheetLayoutView="75" zoomScalePageLayoutView="0" workbookViewId="0" topLeftCell="A1">
      <pane xSplit="5" ySplit="8" topLeftCell="F43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423" sqref="A423:IV423"/>
    </sheetView>
  </sheetViews>
  <sheetFormatPr defaultColWidth="9.16015625" defaultRowHeight="12.75"/>
  <cols>
    <col min="1" max="1" width="11" style="15" customWidth="1"/>
    <col min="2" max="2" width="10.16015625" style="15" customWidth="1"/>
    <col min="3" max="3" width="11.66015625" style="8" hidden="1" customWidth="1"/>
    <col min="4" max="4" width="14.5" style="8" customWidth="1"/>
    <col min="5" max="5" width="39.5" style="14" customWidth="1"/>
    <col min="6" max="6" width="23.16015625" style="14" customWidth="1"/>
    <col min="7" max="7" width="22.66015625" style="14" customWidth="1"/>
    <col min="8" max="8" width="20.5" style="14" customWidth="1"/>
    <col min="9" max="9" width="18.83203125" style="14" customWidth="1"/>
    <col min="10" max="10" width="18.16015625" style="14" customWidth="1"/>
    <col min="11" max="11" width="20.83203125" style="14" customWidth="1"/>
    <col min="12" max="12" width="17.66015625" style="14" customWidth="1"/>
    <col min="13" max="13" width="16.33203125" style="14" customWidth="1"/>
    <col min="14" max="14" width="15.33203125" style="14" customWidth="1"/>
    <col min="15" max="15" width="22" style="14" customWidth="1"/>
    <col min="16" max="16" width="21.5" style="14" customWidth="1"/>
    <col min="17" max="17" width="21.66015625" style="10" customWidth="1"/>
    <col min="18" max="16384" width="9.16015625" style="15" customWidth="1"/>
  </cols>
  <sheetData>
    <row r="1" spans="3:18" s="7" customFormat="1" ht="35.25" customHeight="1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81" t="s">
        <v>712</v>
      </c>
      <c r="P1" s="81"/>
      <c r="Q1" s="81"/>
      <c r="R1" s="42"/>
    </row>
    <row r="2" spans="3:18" s="7" customFormat="1" ht="16.5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81"/>
      <c r="P2" s="81"/>
      <c r="Q2" s="81"/>
      <c r="R2" s="42"/>
    </row>
    <row r="3" spans="2:17" s="25" customFormat="1" ht="25.5" customHeight="1">
      <c r="B3" s="82" t="s">
        <v>247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3:17" ht="15" customHeight="1">
      <c r="C4" s="9"/>
      <c r="D4" s="9"/>
      <c r="E4" s="16"/>
      <c r="F4" s="16"/>
      <c r="G4" s="16"/>
      <c r="H4" s="5"/>
      <c r="I4" s="2"/>
      <c r="J4" s="2"/>
      <c r="K4" s="3"/>
      <c r="L4" s="4"/>
      <c r="M4" s="4"/>
      <c r="N4" s="4"/>
      <c r="O4" s="4"/>
      <c r="P4" s="4"/>
      <c r="Q4" s="56" t="s">
        <v>285</v>
      </c>
    </row>
    <row r="5" spans="1:17" ht="21.75" customHeight="1">
      <c r="A5" s="85" t="s">
        <v>390</v>
      </c>
      <c r="B5" s="84" t="s">
        <v>488</v>
      </c>
      <c r="C5" s="85" t="s">
        <v>268</v>
      </c>
      <c r="D5" s="85" t="s">
        <v>506</v>
      </c>
      <c r="E5" s="84" t="s">
        <v>485</v>
      </c>
      <c r="F5" s="86" t="s">
        <v>290</v>
      </c>
      <c r="G5" s="86"/>
      <c r="H5" s="86"/>
      <c r="I5" s="86"/>
      <c r="J5" s="86"/>
      <c r="K5" s="86" t="s">
        <v>291</v>
      </c>
      <c r="L5" s="86"/>
      <c r="M5" s="86"/>
      <c r="N5" s="86"/>
      <c r="O5" s="86"/>
      <c r="P5" s="86"/>
      <c r="Q5" s="87" t="s">
        <v>292</v>
      </c>
    </row>
    <row r="6" spans="1:17" ht="16.5" customHeight="1">
      <c r="A6" s="85"/>
      <c r="B6" s="84"/>
      <c r="C6" s="85"/>
      <c r="D6" s="85"/>
      <c r="E6" s="83"/>
      <c r="F6" s="88" t="s">
        <v>531</v>
      </c>
      <c r="G6" s="89" t="s">
        <v>293</v>
      </c>
      <c r="H6" s="83" t="s">
        <v>294</v>
      </c>
      <c r="I6" s="83"/>
      <c r="J6" s="89" t="s">
        <v>295</v>
      </c>
      <c r="K6" s="88" t="s">
        <v>531</v>
      </c>
      <c r="L6" s="89" t="s">
        <v>293</v>
      </c>
      <c r="M6" s="83" t="s">
        <v>294</v>
      </c>
      <c r="N6" s="83"/>
      <c r="O6" s="89" t="s">
        <v>295</v>
      </c>
      <c r="P6" s="6" t="s">
        <v>294</v>
      </c>
      <c r="Q6" s="87"/>
    </row>
    <row r="7" spans="1:17" ht="20.25" customHeight="1">
      <c r="A7" s="85"/>
      <c r="B7" s="84"/>
      <c r="C7" s="85"/>
      <c r="D7" s="85"/>
      <c r="E7" s="83"/>
      <c r="F7" s="83"/>
      <c r="G7" s="89"/>
      <c r="H7" s="83" t="s">
        <v>296</v>
      </c>
      <c r="I7" s="83" t="s">
        <v>297</v>
      </c>
      <c r="J7" s="89"/>
      <c r="K7" s="83"/>
      <c r="L7" s="89"/>
      <c r="M7" s="83" t="s">
        <v>296</v>
      </c>
      <c r="N7" s="83" t="s">
        <v>297</v>
      </c>
      <c r="O7" s="89"/>
      <c r="P7" s="84" t="s">
        <v>298</v>
      </c>
      <c r="Q7" s="87"/>
    </row>
    <row r="8" spans="1:17" ht="45.75" customHeight="1">
      <c r="A8" s="85"/>
      <c r="B8" s="84"/>
      <c r="C8" s="85"/>
      <c r="D8" s="85"/>
      <c r="E8" s="83"/>
      <c r="F8" s="83"/>
      <c r="G8" s="89"/>
      <c r="H8" s="83"/>
      <c r="I8" s="83"/>
      <c r="J8" s="89"/>
      <c r="K8" s="83"/>
      <c r="L8" s="89"/>
      <c r="M8" s="83"/>
      <c r="N8" s="83"/>
      <c r="O8" s="89"/>
      <c r="P8" s="84"/>
      <c r="Q8" s="87"/>
    </row>
    <row r="9" spans="1:17" s="18" customFormat="1" ht="18" customHeight="1">
      <c r="A9" s="27" t="s">
        <v>391</v>
      </c>
      <c r="B9" s="37"/>
      <c r="C9" s="37" t="s">
        <v>353</v>
      </c>
      <c r="D9" s="37"/>
      <c r="E9" s="51" t="s">
        <v>354</v>
      </c>
      <c r="F9" s="57">
        <f aca="true" t="shared" si="0" ref="F9:Q9">F10</f>
        <v>159119000</v>
      </c>
      <c r="G9" s="57">
        <f t="shared" si="0"/>
        <v>159119000</v>
      </c>
      <c r="H9" s="57">
        <f t="shared" si="0"/>
        <v>30004950</v>
      </c>
      <c r="I9" s="57">
        <f t="shared" si="0"/>
        <v>3140261</v>
      </c>
      <c r="J9" s="57">
        <f t="shared" si="0"/>
        <v>0</v>
      </c>
      <c r="K9" s="57">
        <f t="shared" si="0"/>
        <v>126840200</v>
      </c>
      <c r="L9" s="57">
        <f t="shared" si="0"/>
        <v>0</v>
      </c>
      <c r="M9" s="57">
        <f t="shared" si="0"/>
        <v>0</v>
      </c>
      <c r="N9" s="57">
        <f t="shared" si="0"/>
        <v>0</v>
      </c>
      <c r="O9" s="57">
        <f t="shared" si="0"/>
        <v>126840200</v>
      </c>
      <c r="P9" s="57">
        <f t="shared" si="0"/>
        <v>126840200</v>
      </c>
      <c r="Q9" s="58">
        <f t="shared" si="0"/>
        <v>285959200</v>
      </c>
    </row>
    <row r="10" spans="1:17" s="18" customFormat="1" ht="15" customHeight="1">
      <c r="A10" s="38" t="s">
        <v>392</v>
      </c>
      <c r="B10" s="38"/>
      <c r="C10" s="38" t="s">
        <v>353</v>
      </c>
      <c r="D10" s="38"/>
      <c r="E10" s="52" t="s">
        <v>354</v>
      </c>
      <c r="F10" s="59">
        <f>G10+J10</f>
        <v>159119000</v>
      </c>
      <c r="G10" s="59">
        <f>G11+G13+G19+G20+G23+G22+G12+G15</f>
        <v>159119000</v>
      </c>
      <c r="H10" s="59">
        <f>H11+H13+H19+H20+H23+H22+H12+H15</f>
        <v>30004950</v>
      </c>
      <c r="I10" s="59">
        <f>I11+I13+I19+I20+I23+I22+I12+I15</f>
        <v>3140261</v>
      </c>
      <c r="J10" s="59">
        <f>J11+J13+J19+J20+J23+J22+J12+J15</f>
        <v>0</v>
      </c>
      <c r="K10" s="59">
        <f aca="true" t="shared" si="1" ref="K10:K23">L10+O10</f>
        <v>126840200</v>
      </c>
      <c r="L10" s="59">
        <f>L11+L13+L19+L20+L23+L22+L12+L15</f>
        <v>0</v>
      </c>
      <c r="M10" s="59">
        <f>M11+M13+M19+M20+M23+M22+M12+M15</f>
        <v>0</v>
      </c>
      <c r="N10" s="59">
        <f>N11+N13+N19+N20+N23+N22+N12+N15</f>
        <v>0</v>
      </c>
      <c r="O10" s="59">
        <f>O11+O13+O19+O20+O23+O22+O12+O15</f>
        <v>126840200</v>
      </c>
      <c r="P10" s="59">
        <f>P11+P13+P19+P20+P23+P22+P12+P15</f>
        <v>126840200</v>
      </c>
      <c r="Q10" s="58">
        <f>F10+K10</f>
        <v>285959200</v>
      </c>
    </row>
    <row r="11" spans="1:17" s="17" customFormat="1" ht="76.5" customHeight="1">
      <c r="A11" s="21" t="s">
        <v>796</v>
      </c>
      <c r="B11" s="21" t="s">
        <v>797</v>
      </c>
      <c r="C11" s="21" t="s">
        <v>266</v>
      </c>
      <c r="D11" s="21" t="s">
        <v>284</v>
      </c>
      <c r="E11" s="30" t="s">
        <v>795</v>
      </c>
      <c r="F11" s="60">
        <f>G11+J11</f>
        <v>49271116</v>
      </c>
      <c r="G11" s="60">
        <v>49271116</v>
      </c>
      <c r="H11" s="60">
        <v>27315850</v>
      </c>
      <c r="I11" s="60">
        <v>3064161</v>
      </c>
      <c r="J11" s="60"/>
      <c r="K11" s="60">
        <f t="shared" si="1"/>
        <v>600000</v>
      </c>
      <c r="L11" s="60"/>
      <c r="M11" s="60"/>
      <c r="N11" s="60"/>
      <c r="O11" s="60">
        <v>600000</v>
      </c>
      <c r="P11" s="60">
        <v>600000</v>
      </c>
      <c r="Q11" s="61">
        <f aca="true" t="shared" si="2" ref="Q11:Q23">F11+K11</f>
        <v>49871116</v>
      </c>
    </row>
    <row r="12" spans="1:17" s="17" customFormat="1" ht="30">
      <c r="A12" s="21" t="s">
        <v>562</v>
      </c>
      <c r="B12" s="21" t="s">
        <v>259</v>
      </c>
      <c r="C12" s="21"/>
      <c r="D12" s="21" t="s">
        <v>264</v>
      </c>
      <c r="E12" s="30" t="s">
        <v>563</v>
      </c>
      <c r="F12" s="60">
        <f>G12+J12</f>
        <v>6511884</v>
      </c>
      <c r="G12" s="60">
        <v>6511884</v>
      </c>
      <c r="H12" s="60"/>
      <c r="I12" s="60"/>
      <c r="J12" s="60"/>
      <c r="K12" s="60">
        <f>L12+O12</f>
        <v>0</v>
      </c>
      <c r="L12" s="60"/>
      <c r="M12" s="60"/>
      <c r="N12" s="60"/>
      <c r="O12" s="60"/>
      <c r="P12" s="60"/>
      <c r="Q12" s="61">
        <f>F12+K12</f>
        <v>6511884</v>
      </c>
    </row>
    <row r="13" spans="1:17" s="17" customFormat="1" ht="31.5" customHeight="1">
      <c r="A13" s="32" t="s">
        <v>798</v>
      </c>
      <c r="B13" s="32" t="s">
        <v>471</v>
      </c>
      <c r="C13" s="32" t="s">
        <v>301</v>
      </c>
      <c r="D13" s="32"/>
      <c r="E13" s="33" t="s">
        <v>799</v>
      </c>
      <c r="F13" s="62">
        <f>G13+J13</f>
        <v>4516000</v>
      </c>
      <c r="G13" s="62">
        <f>G14</f>
        <v>4516000</v>
      </c>
      <c r="H13" s="62">
        <f>H14</f>
        <v>2689100</v>
      </c>
      <c r="I13" s="62">
        <f>I14</f>
        <v>76100</v>
      </c>
      <c r="J13" s="62">
        <f>J14</f>
        <v>0</v>
      </c>
      <c r="K13" s="62">
        <f t="shared" si="1"/>
        <v>100000</v>
      </c>
      <c r="L13" s="62">
        <f>L14</f>
        <v>0</v>
      </c>
      <c r="M13" s="62">
        <f>M14</f>
        <v>0</v>
      </c>
      <c r="N13" s="62">
        <f>N14</f>
        <v>0</v>
      </c>
      <c r="O13" s="62">
        <f>O14</f>
        <v>100000</v>
      </c>
      <c r="P13" s="62">
        <f>P14</f>
        <v>100000</v>
      </c>
      <c r="Q13" s="61">
        <f>F13+K13</f>
        <v>4616000</v>
      </c>
    </row>
    <row r="14" spans="1:17" s="29" customFormat="1" ht="28.5" customHeight="1">
      <c r="A14" s="34" t="s">
        <v>641</v>
      </c>
      <c r="B14" s="34" t="s">
        <v>642</v>
      </c>
      <c r="C14" s="34"/>
      <c r="D14" s="34" t="s">
        <v>355</v>
      </c>
      <c r="E14" s="31" t="s">
        <v>643</v>
      </c>
      <c r="F14" s="68">
        <f>G14+J14</f>
        <v>4516000</v>
      </c>
      <c r="G14" s="68">
        <v>4516000</v>
      </c>
      <c r="H14" s="68">
        <v>2689100</v>
      </c>
      <c r="I14" s="68">
        <v>76100</v>
      </c>
      <c r="J14" s="68"/>
      <c r="K14" s="68">
        <f>L14+O14</f>
        <v>100000</v>
      </c>
      <c r="L14" s="68"/>
      <c r="M14" s="68"/>
      <c r="N14" s="68"/>
      <c r="O14" s="68">
        <v>100000</v>
      </c>
      <c r="P14" s="68">
        <v>100000</v>
      </c>
      <c r="Q14" s="64">
        <f>F14+K14</f>
        <v>4616000</v>
      </c>
    </row>
    <row r="15" spans="1:17" s="17" customFormat="1" ht="28.5">
      <c r="A15" s="32" t="s">
        <v>514</v>
      </c>
      <c r="B15" s="32" t="s">
        <v>551</v>
      </c>
      <c r="C15" s="32">
        <v>180409</v>
      </c>
      <c r="D15" s="32" t="s">
        <v>300</v>
      </c>
      <c r="E15" s="33" t="s">
        <v>515</v>
      </c>
      <c r="F15" s="62">
        <f>F16</f>
        <v>0</v>
      </c>
      <c r="G15" s="62">
        <f>G16</f>
        <v>0</v>
      </c>
      <c r="H15" s="62">
        <f aca="true" t="shared" si="3" ref="H15:Q15">H16</f>
        <v>0</v>
      </c>
      <c r="I15" s="62">
        <f t="shared" si="3"/>
        <v>0</v>
      </c>
      <c r="J15" s="62">
        <f t="shared" si="3"/>
        <v>0</v>
      </c>
      <c r="K15" s="62">
        <f t="shared" si="3"/>
        <v>1503800</v>
      </c>
      <c r="L15" s="62">
        <f t="shared" si="3"/>
        <v>0</v>
      </c>
      <c r="M15" s="62">
        <f t="shared" si="3"/>
        <v>0</v>
      </c>
      <c r="N15" s="62">
        <f t="shared" si="3"/>
        <v>0</v>
      </c>
      <c r="O15" s="62">
        <f t="shared" si="3"/>
        <v>1503800</v>
      </c>
      <c r="P15" s="62">
        <f t="shared" si="3"/>
        <v>1503800</v>
      </c>
      <c r="Q15" s="61">
        <f t="shared" si="3"/>
        <v>1503800</v>
      </c>
    </row>
    <row r="16" spans="1:17" s="17" customFormat="1" ht="75">
      <c r="A16" s="73" t="s">
        <v>513</v>
      </c>
      <c r="B16" s="73" t="s">
        <v>721</v>
      </c>
      <c r="C16" s="34">
        <v>180409</v>
      </c>
      <c r="D16" s="73" t="s">
        <v>300</v>
      </c>
      <c r="E16" s="31" t="s">
        <v>516</v>
      </c>
      <c r="F16" s="68">
        <f>G16+J16</f>
        <v>0</v>
      </c>
      <c r="G16" s="68"/>
      <c r="H16" s="68"/>
      <c r="I16" s="68"/>
      <c r="J16" s="68"/>
      <c r="K16" s="68">
        <f>L16+O16</f>
        <v>1503800</v>
      </c>
      <c r="L16" s="68">
        <v>0</v>
      </c>
      <c r="M16" s="68">
        <v>0</v>
      </c>
      <c r="N16" s="68">
        <v>0</v>
      </c>
      <c r="O16" s="68">
        <v>1503800</v>
      </c>
      <c r="P16" s="68">
        <v>1503800</v>
      </c>
      <c r="Q16" s="64">
        <f>F16+K16</f>
        <v>1503800</v>
      </c>
    </row>
    <row r="17" spans="1:17" s="17" customFormat="1" ht="15.75" customHeight="1">
      <c r="A17" s="74"/>
      <c r="B17" s="74"/>
      <c r="C17" s="34"/>
      <c r="D17" s="74"/>
      <c r="E17" s="31" t="s">
        <v>303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1"/>
    </row>
    <row r="18" spans="1:17" s="17" customFormat="1" ht="27.75" customHeight="1">
      <c r="A18" s="75"/>
      <c r="B18" s="75"/>
      <c r="C18" s="34"/>
      <c r="D18" s="75"/>
      <c r="E18" s="31" t="s">
        <v>304</v>
      </c>
      <c r="F18" s="63">
        <f aca="true" t="shared" si="4" ref="F18:F23">G18+J18</f>
        <v>0</v>
      </c>
      <c r="G18" s="63"/>
      <c r="H18" s="63"/>
      <c r="I18" s="63"/>
      <c r="J18" s="63"/>
      <c r="K18" s="63">
        <f>L18+O18</f>
        <v>1460000</v>
      </c>
      <c r="L18" s="63"/>
      <c r="M18" s="63"/>
      <c r="N18" s="63"/>
      <c r="O18" s="63">
        <v>1460000</v>
      </c>
      <c r="P18" s="63">
        <v>1460000</v>
      </c>
      <c r="Q18" s="64">
        <f>F18+K18</f>
        <v>1460000</v>
      </c>
    </row>
    <row r="19" spans="1:17" s="17" customFormat="1" ht="30">
      <c r="A19" s="21" t="s">
        <v>803</v>
      </c>
      <c r="B19" s="21" t="s">
        <v>804</v>
      </c>
      <c r="C19" s="21">
        <v>180409</v>
      </c>
      <c r="D19" s="21" t="s">
        <v>300</v>
      </c>
      <c r="E19" s="30" t="s">
        <v>393</v>
      </c>
      <c r="F19" s="60">
        <f t="shared" si="4"/>
        <v>0</v>
      </c>
      <c r="G19" s="60"/>
      <c r="H19" s="60"/>
      <c r="I19" s="60"/>
      <c r="J19" s="60"/>
      <c r="K19" s="60">
        <f t="shared" si="1"/>
        <v>98866400</v>
      </c>
      <c r="L19" s="60">
        <v>0</v>
      </c>
      <c r="M19" s="60">
        <v>0</v>
      </c>
      <c r="N19" s="60">
        <v>0</v>
      </c>
      <c r="O19" s="60">
        <v>98866400</v>
      </c>
      <c r="P19" s="60">
        <v>98866400</v>
      </c>
      <c r="Q19" s="61">
        <f t="shared" si="2"/>
        <v>98866400</v>
      </c>
    </row>
    <row r="20" spans="1:17" s="11" customFormat="1" ht="18.75" customHeight="1">
      <c r="A20" s="32" t="s">
        <v>805</v>
      </c>
      <c r="B20" s="32" t="s">
        <v>806</v>
      </c>
      <c r="C20" s="32" t="s">
        <v>267</v>
      </c>
      <c r="D20" s="32"/>
      <c r="E20" s="33" t="s">
        <v>807</v>
      </c>
      <c r="F20" s="62">
        <f t="shared" si="4"/>
        <v>32510000</v>
      </c>
      <c r="G20" s="62">
        <f>G21</f>
        <v>32510000</v>
      </c>
      <c r="H20" s="62">
        <f>H21</f>
        <v>0</v>
      </c>
      <c r="I20" s="62">
        <f>I21</f>
        <v>0</v>
      </c>
      <c r="J20" s="62">
        <f>J21</f>
        <v>0</v>
      </c>
      <c r="K20" s="62">
        <f t="shared" si="1"/>
        <v>4000000</v>
      </c>
      <c r="L20" s="62">
        <f>L21</f>
        <v>0</v>
      </c>
      <c r="M20" s="62">
        <f>M21</f>
        <v>0</v>
      </c>
      <c r="N20" s="62">
        <f>N21</f>
        <v>0</v>
      </c>
      <c r="O20" s="62">
        <f>O21</f>
        <v>4000000</v>
      </c>
      <c r="P20" s="62">
        <f>P21</f>
        <v>4000000</v>
      </c>
      <c r="Q20" s="61">
        <f t="shared" si="2"/>
        <v>36510000</v>
      </c>
    </row>
    <row r="21" spans="1:17" s="29" customFormat="1" ht="30">
      <c r="A21" s="34" t="s">
        <v>629</v>
      </c>
      <c r="B21" s="34" t="s">
        <v>627</v>
      </c>
      <c r="C21" s="34"/>
      <c r="D21" s="34" t="s">
        <v>300</v>
      </c>
      <c r="E21" s="31" t="s">
        <v>628</v>
      </c>
      <c r="F21" s="68">
        <f t="shared" si="4"/>
        <v>32510000</v>
      </c>
      <c r="G21" s="68">
        <v>32510000</v>
      </c>
      <c r="H21" s="68"/>
      <c r="I21" s="68"/>
      <c r="J21" s="68"/>
      <c r="K21" s="68">
        <f t="shared" si="1"/>
        <v>4000000</v>
      </c>
      <c r="L21" s="68"/>
      <c r="M21" s="68"/>
      <c r="N21" s="68"/>
      <c r="O21" s="68">
        <v>4000000</v>
      </c>
      <c r="P21" s="68">
        <v>4000000</v>
      </c>
      <c r="Q21" s="64">
        <f t="shared" si="2"/>
        <v>36510000</v>
      </c>
    </row>
    <row r="22" spans="1:17" s="17" customFormat="1" ht="30" customHeight="1">
      <c r="A22" s="21" t="s">
        <v>800</v>
      </c>
      <c r="B22" s="21" t="s">
        <v>801</v>
      </c>
      <c r="C22" s="21"/>
      <c r="D22" s="21" t="s">
        <v>356</v>
      </c>
      <c r="E22" s="30" t="s">
        <v>802</v>
      </c>
      <c r="F22" s="60">
        <f t="shared" si="4"/>
        <v>5310000</v>
      </c>
      <c r="G22" s="60">
        <v>5310000</v>
      </c>
      <c r="H22" s="60"/>
      <c r="I22" s="60"/>
      <c r="J22" s="60"/>
      <c r="K22" s="60">
        <f t="shared" si="1"/>
        <v>0</v>
      </c>
      <c r="L22" s="60"/>
      <c r="M22" s="60"/>
      <c r="N22" s="60"/>
      <c r="O22" s="60"/>
      <c r="P22" s="60"/>
      <c r="Q22" s="61">
        <f t="shared" si="2"/>
        <v>5310000</v>
      </c>
    </row>
    <row r="23" spans="1:17" s="17" customFormat="1" ht="24" customHeight="1">
      <c r="A23" s="21" t="s">
        <v>810</v>
      </c>
      <c r="B23" s="21" t="s">
        <v>809</v>
      </c>
      <c r="C23" s="21">
        <v>250380</v>
      </c>
      <c r="D23" s="21" t="s">
        <v>259</v>
      </c>
      <c r="E23" s="30" t="s">
        <v>808</v>
      </c>
      <c r="F23" s="60">
        <f t="shared" si="4"/>
        <v>61000000</v>
      </c>
      <c r="G23" s="60">
        <f>G26+G25+G28+G27+G29</f>
        <v>61000000</v>
      </c>
      <c r="H23" s="60">
        <f>H26+H25+H28+H27+H29</f>
        <v>0</v>
      </c>
      <c r="I23" s="60">
        <f>I26+I25+I28+I27+I29</f>
        <v>0</v>
      </c>
      <c r="J23" s="60">
        <f>J26+J25+J28+J27+J29</f>
        <v>0</v>
      </c>
      <c r="K23" s="60">
        <f t="shared" si="1"/>
        <v>21770000</v>
      </c>
      <c r="L23" s="60">
        <f>L26+L25+L28+L27+L29</f>
        <v>0</v>
      </c>
      <c r="M23" s="60">
        <f>M26+M25+M28+M27+M29</f>
        <v>0</v>
      </c>
      <c r="N23" s="60">
        <f>N26+N25+N28+N27+N29</f>
        <v>0</v>
      </c>
      <c r="O23" s="60">
        <f>O26+O25+O28+O27+O29</f>
        <v>21770000</v>
      </c>
      <c r="P23" s="60">
        <f>P26+P25+P28+P27+P29</f>
        <v>21770000</v>
      </c>
      <c r="Q23" s="61">
        <f t="shared" si="2"/>
        <v>82770000</v>
      </c>
    </row>
    <row r="24" spans="1:17" s="11" customFormat="1" ht="15.75" customHeight="1">
      <c r="A24" s="21"/>
      <c r="B24" s="21"/>
      <c r="C24" s="21"/>
      <c r="D24" s="21"/>
      <c r="E24" s="30" t="s">
        <v>303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1"/>
    </row>
    <row r="25" spans="1:17" s="17" customFormat="1" ht="70.5" customHeight="1">
      <c r="A25" s="21"/>
      <c r="B25" s="21"/>
      <c r="C25" s="21"/>
      <c r="D25" s="21"/>
      <c r="E25" s="30" t="s">
        <v>713</v>
      </c>
      <c r="F25" s="60">
        <f>G25+J25</f>
        <v>60000000</v>
      </c>
      <c r="G25" s="60">
        <v>60000000</v>
      </c>
      <c r="H25" s="60"/>
      <c r="I25" s="60"/>
      <c r="J25" s="60"/>
      <c r="K25" s="60">
        <f>L25+O25</f>
        <v>0</v>
      </c>
      <c r="L25" s="60"/>
      <c r="M25" s="60"/>
      <c r="N25" s="60"/>
      <c r="O25" s="60"/>
      <c r="P25" s="60"/>
      <c r="Q25" s="61">
        <f>F25+K25</f>
        <v>60000000</v>
      </c>
    </row>
    <row r="26" spans="1:17" s="17" customFormat="1" ht="154.5" customHeight="1">
      <c r="A26" s="21"/>
      <c r="B26" s="21"/>
      <c r="C26" s="21"/>
      <c r="D26" s="21"/>
      <c r="E26" s="30" t="s">
        <v>389</v>
      </c>
      <c r="F26" s="60">
        <f>G26+J26</f>
        <v>0</v>
      </c>
      <c r="G26" s="60"/>
      <c r="H26" s="60"/>
      <c r="I26" s="60"/>
      <c r="J26" s="60"/>
      <c r="K26" s="60">
        <f>L26+O26</f>
        <v>5000000</v>
      </c>
      <c r="L26" s="60"/>
      <c r="M26" s="60"/>
      <c r="N26" s="60"/>
      <c r="O26" s="60">
        <v>5000000</v>
      </c>
      <c r="P26" s="60">
        <v>5000000</v>
      </c>
      <c r="Q26" s="61">
        <f>F26+K26</f>
        <v>5000000</v>
      </c>
    </row>
    <row r="27" spans="1:17" s="17" customFormat="1" ht="72" customHeight="1">
      <c r="A27" s="21"/>
      <c r="B27" s="21"/>
      <c r="C27" s="21"/>
      <c r="D27" s="21"/>
      <c r="E27" s="30" t="s">
        <v>564</v>
      </c>
      <c r="F27" s="60">
        <f>G27+J27</f>
        <v>0</v>
      </c>
      <c r="G27" s="60"/>
      <c r="H27" s="60"/>
      <c r="I27" s="60"/>
      <c r="J27" s="60"/>
      <c r="K27" s="60">
        <f>L27+O27</f>
        <v>16770000</v>
      </c>
      <c r="L27" s="60"/>
      <c r="M27" s="60"/>
      <c r="N27" s="60"/>
      <c r="O27" s="60">
        <v>16770000</v>
      </c>
      <c r="P27" s="60">
        <v>16770000</v>
      </c>
      <c r="Q27" s="61">
        <f>F27+K27</f>
        <v>16770000</v>
      </c>
    </row>
    <row r="28" spans="1:17" s="17" customFormat="1" ht="100.5" customHeight="1">
      <c r="A28" s="21"/>
      <c r="B28" s="21"/>
      <c r="C28" s="21"/>
      <c r="D28" s="21"/>
      <c r="E28" s="30" t="s">
        <v>109</v>
      </c>
      <c r="F28" s="60">
        <f>G28+J28</f>
        <v>1000000</v>
      </c>
      <c r="G28" s="60">
        <v>1000000</v>
      </c>
      <c r="H28" s="60"/>
      <c r="I28" s="60"/>
      <c r="J28" s="60"/>
      <c r="K28" s="60">
        <f>L28+O28</f>
        <v>0</v>
      </c>
      <c r="L28" s="60"/>
      <c r="M28" s="60"/>
      <c r="N28" s="60"/>
      <c r="O28" s="60"/>
      <c r="P28" s="60"/>
      <c r="Q28" s="61">
        <f>F28+K28</f>
        <v>1000000</v>
      </c>
    </row>
    <row r="29" spans="1:17" s="17" customFormat="1" ht="74.25" customHeight="1" hidden="1">
      <c r="A29" s="21"/>
      <c r="B29" s="21"/>
      <c r="C29" s="21"/>
      <c r="D29" s="21"/>
      <c r="E29" s="30" t="s">
        <v>246</v>
      </c>
      <c r="F29" s="60">
        <f>G29+J29</f>
        <v>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>
        <f>F29+K29</f>
        <v>0</v>
      </c>
    </row>
    <row r="30" spans="1:17" s="18" customFormat="1" ht="28.5" customHeight="1">
      <c r="A30" s="27" t="s">
        <v>811</v>
      </c>
      <c r="B30" s="27"/>
      <c r="C30" s="27" t="s">
        <v>813</v>
      </c>
      <c r="D30" s="27"/>
      <c r="E30" s="28" t="s">
        <v>494</v>
      </c>
      <c r="F30" s="57">
        <f>F31</f>
        <v>5558600</v>
      </c>
      <c r="G30" s="57">
        <f aca="true" t="shared" si="5" ref="G30:Q30">G31</f>
        <v>5558600</v>
      </c>
      <c r="H30" s="57">
        <f t="shared" si="5"/>
        <v>2301862</v>
      </c>
      <c r="I30" s="57">
        <f t="shared" si="5"/>
        <v>53200</v>
      </c>
      <c r="J30" s="57">
        <f t="shared" si="5"/>
        <v>0</v>
      </c>
      <c r="K30" s="57">
        <f t="shared" si="5"/>
        <v>40000</v>
      </c>
      <c r="L30" s="57">
        <f t="shared" si="5"/>
        <v>0</v>
      </c>
      <c r="M30" s="57">
        <f t="shared" si="5"/>
        <v>0</v>
      </c>
      <c r="N30" s="57">
        <f t="shared" si="5"/>
        <v>0</v>
      </c>
      <c r="O30" s="57">
        <f t="shared" si="5"/>
        <v>40000</v>
      </c>
      <c r="P30" s="57">
        <f>P31</f>
        <v>40000</v>
      </c>
      <c r="Q30" s="58">
        <f t="shared" si="5"/>
        <v>5598600</v>
      </c>
    </row>
    <row r="31" spans="1:17" s="18" customFormat="1" ht="23.25" customHeight="1">
      <c r="A31" s="38" t="s">
        <v>812</v>
      </c>
      <c r="B31" s="21"/>
      <c r="C31" s="38" t="s">
        <v>813</v>
      </c>
      <c r="D31" s="21"/>
      <c r="E31" s="53" t="s">
        <v>494</v>
      </c>
      <c r="F31" s="59">
        <f>G31+J31</f>
        <v>5558600</v>
      </c>
      <c r="G31" s="59">
        <f>G32+G33+G35</f>
        <v>5558600</v>
      </c>
      <c r="H31" s="59">
        <f>H32+H33+H35</f>
        <v>2301862</v>
      </c>
      <c r="I31" s="59">
        <f>I32+I33+I35</f>
        <v>53200</v>
      </c>
      <c r="J31" s="59">
        <f>J32+J33+J35</f>
        <v>0</v>
      </c>
      <c r="K31" s="59">
        <f>L31+O31</f>
        <v>40000</v>
      </c>
      <c r="L31" s="59">
        <f>L32+L33+L35</f>
        <v>0</v>
      </c>
      <c r="M31" s="59">
        <f>M32+M33+M35</f>
        <v>0</v>
      </c>
      <c r="N31" s="59">
        <f>N32+N33+N35</f>
        <v>0</v>
      </c>
      <c r="O31" s="59">
        <f>O32+O33+O35</f>
        <v>40000</v>
      </c>
      <c r="P31" s="59">
        <f>P32+P33+P35</f>
        <v>40000</v>
      </c>
      <c r="Q31" s="58">
        <f>F31+K31</f>
        <v>5598600</v>
      </c>
    </row>
    <row r="32" spans="1:17" s="17" customFormat="1" ht="33" customHeight="1">
      <c r="A32" s="21" t="s">
        <v>814</v>
      </c>
      <c r="B32" s="21" t="s">
        <v>404</v>
      </c>
      <c r="C32" s="21" t="s">
        <v>305</v>
      </c>
      <c r="D32" s="21" t="s">
        <v>357</v>
      </c>
      <c r="E32" s="30" t="s">
        <v>815</v>
      </c>
      <c r="F32" s="60">
        <f>G32+J32</f>
        <v>995000</v>
      </c>
      <c r="G32" s="60">
        <v>995000</v>
      </c>
      <c r="H32" s="60"/>
      <c r="I32" s="60"/>
      <c r="J32" s="60"/>
      <c r="K32" s="60">
        <f>L32+O32</f>
        <v>0</v>
      </c>
      <c r="L32" s="60"/>
      <c r="M32" s="60"/>
      <c r="N32" s="60"/>
      <c r="O32" s="60"/>
      <c r="P32" s="60"/>
      <c r="Q32" s="61">
        <f>F32+K32</f>
        <v>995000</v>
      </c>
    </row>
    <row r="33" spans="1:17" s="17" customFormat="1" ht="21.75" customHeight="1">
      <c r="A33" s="32" t="s">
        <v>693</v>
      </c>
      <c r="B33" s="32" t="s">
        <v>672</v>
      </c>
      <c r="C33" s="32" t="s">
        <v>306</v>
      </c>
      <c r="D33" s="32"/>
      <c r="E33" s="33" t="s">
        <v>816</v>
      </c>
      <c r="F33" s="62">
        <f>G33+J33</f>
        <v>2961200</v>
      </c>
      <c r="G33" s="62">
        <f>G34</f>
        <v>2961200</v>
      </c>
      <c r="H33" s="62">
        <f>H34</f>
        <v>2301862</v>
      </c>
      <c r="I33" s="62">
        <f>I34</f>
        <v>53200</v>
      </c>
      <c r="J33" s="62">
        <f>J34</f>
        <v>0</v>
      </c>
      <c r="K33" s="62">
        <f>L33+O33</f>
        <v>40000</v>
      </c>
      <c r="L33" s="62">
        <f>L34</f>
        <v>0</v>
      </c>
      <c r="M33" s="62">
        <f>M34</f>
        <v>0</v>
      </c>
      <c r="N33" s="62">
        <f>N34</f>
        <v>0</v>
      </c>
      <c r="O33" s="62">
        <f>O34</f>
        <v>40000</v>
      </c>
      <c r="P33" s="62">
        <f>P34</f>
        <v>40000</v>
      </c>
      <c r="Q33" s="61">
        <f>F33+K33</f>
        <v>3001200</v>
      </c>
    </row>
    <row r="34" spans="1:17" s="29" customFormat="1" ht="40.5" customHeight="1">
      <c r="A34" s="34" t="s">
        <v>694</v>
      </c>
      <c r="B34" s="34" t="s">
        <v>675</v>
      </c>
      <c r="C34" s="34" t="s">
        <v>306</v>
      </c>
      <c r="D34" s="34" t="s">
        <v>358</v>
      </c>
      <c r="E34" s="31" t="s">
        <v>677</v>
      </c>
      <c r="F34" s="68">
        <f>G34+J34</f>
        <v>2961200</v>
      </c>
      <c r="G34" s="68">
        <v>2961200</v>
      </c>
      <c r="H34" s="68">
        <v>2301862</v>
      </c>
      <c r="I34" s="68">
        <v>53200</v>
      </c>
      <c r="J34" s="68"/>
      <c r="K34" s="68">
        <f>L34+O34</f>
        <v>40000</v>
      </c>
      <c r="L34" s="68"/>
      <c r="M34" s="68"/>
      <c r="N34" s="68"/>
      <c r="O34" s="68">
        <v>40000</v>
      </c>
      <c r="P34" s="68">
        <v>40000</v>
      </c>
      <c r="Q34" s="64">
        <f>F34+K34</f>
        <v>3001200</v>
      </c>
    </row>
    <row r="35" spans="1:17" s="17" customFormat="1" ht="72" customHeight="1">
      <c r="A35" s="21" t="s">
        <v>818</v>
      </c>
      <c r="B35" s="21" t="s">
        <v>819</v>
      </c>
      <c r="C35" s="21">
        <v>250388</v>
      </c>
      <c r="D35" s="21" t="s">
        <v>259</v>
      </c>
      <c r="E35" s="30" t="s">
        <v>817</v>
      </c>
      <c r="F35" s="60">
        <f>G35+J35</f>
        <v>1602400</v>
      </c>
      <c r="G35" s="60">
        <v>1602400</v>
      </c>
      <c r="H35" s="60"/>
      <c r="I35" s="60"/>
      <c r="J35" s="60"/>
      <c r="K35" s="60">
        <f>L35+O35</f>
        <v>0</v>
      </c>
      <c r="L35" s="60"/>
      <c r="M35" s="60"/>
      <c r="N35" s="60"/>
      <c r="O35" s="60"/>
      <c r="P35" s="60"/>
      <c r="Q35" s="61">
        <f>F35+K35</f>
        <v>1602400</v>
      </c>
    </row>
    <row r="36" spans="1:17" s="18" customFormat="1" ht="42.75">
      <c r="A36" s="27" t="s">
        <v>824</v>
      </c>
      <c r="B36" s="37"/>
      <c r="C36" s="37" t="s">
        <v>826</v>
      </c>
      <c r="D36" s="37"/>
      <c r="E36" s="51" t="s">
        <v>489</v>
      </c>
      <c r="F36" s="57">
        <f>F37</f>
        <v>2038192349.3700001</v>
      </c>
      <c r="G36" s="57">
        <f aca="true" t="shared" si="6" ref="G36:Q36">G37</f>
        <v>1960755594.3700001</v>
      </c>
      <c r="H36" s="57">
        <f t="shared" si="6"/>
        <v>761711174</v>
      </c>
      <c r="I36" s="57">
        <f t="shared" si="6"/>
        <v>129988272</v>
      </c>
      <c r="J36" s="57">
        <f t="shared" si="6"/>
        <v>77436755</v>
      </c>
      <c r="K36" s="57">
        <f t="shared" si="6"/>
        <v>205517206.67000002</v>
      </c>
      <c r="L36" s="57">
        <f t="shared" si="6"/>
        <v>57658130</v>
      </c>
      <c r="M36" s="57">
        <f t="shared" si="6"/>
        <v>6303809</v>
      </c>
      <c r="N36" s="57">
        <f t="shared" si="6"/>
        <v>3713555</v>
      </c>
      <c r="O36" s="57">
        <f t="shared" si="6"/>
        <v>147859076.67000002</v>
      </c>
      <c r="P36" s="57">
        <f t="shared" si="6"/>
        <v>146575598.67000002</v>
      </c>
      <c r="Q36" s="58">
        <f t="shared" si="6"/>
        <v>2243709556.04</v>
      </c>
    </row>
    <row r="37" spans="1:17" s="18" customFormat="1" ht="43.5" customHeight="1">
      <c r="A37" s="38" t="s">
        <v>825</v>
      </c>
      <c r="B37" s="21"/>
      <c r="C37" s="38" t="s">
        <v>826</v>
      </c>
      <c r="D37" s="21"/>
      <c r="E37" s="53" t="s">
        <v>489</v>
      </c>
      <c r="F37" s="59">
        <f>G37+J37</f>
        <v>2038192349.3700001</v>
      </c>
      <c r="G37" s="59">
        <f>G38+G41+G44+G47+G48+G51+G54+G55+G58+G59+G62+G63+G66+G68+G76+G73+G74+G82+G71+G75</f>
        <v>1960755594.3700001</v>
      </c>
      <c r="H37" s="59">
        <f>H38+H41+H44+H47+H48+H51+H54+H55+H58+H59+H62+H63+H66+H68+H76+H73+H74+H82+H71+H75</f>
        <v>761711174</v>
      </c>
      <c r="I37" s="59">
        <f>I38+I41+I44+I47+I48+I51+I54+I55+I58+I59+I62+I63+I66+I68+I76+I73+I74+I82+I71+I75</f>
        <v>129988272</v>
      </c>
      <c r="J37" s="59">
        <f>J38+J41+J44+J47+J48+J51+J54+J55+J58+J59+J62+J63+J66+J68+J76+J73+J74+J82+J71+J75</f>
        <v>77436755</v>
      </c>
      <c r="K37" s="59">
        <f>L37+O37</f>
        <v>205517206.67000002</v>
      </c>
      <c r="L37" s="59">
        <f>L38+L41+L44+L47+L48+L51+L54+L55+L58+L59+L62+L63+L66+L68+L76+L73+L74+L82+L71+L75</f>
        <v>57658130</v>
      </c>
      <c r="M37" s="59">
        <f>M38+M41+M44+M47+M48+M51+M54+M55+M58+M59+M62+M63+M66+M68+M76+M73+M74+M82+M71+M75</f>
        <v>6303809</v>
      </c>
      <c r="N37" s="59">
        <f>N38+N41+N44+N47+N48+N51+N54+N55+N58+N59+N62+N63+N66+N68+N76+N73+N74+N82+N71+N75</f>
        <v>3713555</v>
      </c>
      <c r="O37" s="59">
        <f>O38+O41+O44+O47+O48+O51+O54+O55+O58+O59+O62+O63+O66+O68+O76+O73+O74+O82+O71+O75</f>
        <v>147859076.67000002</v>
      </c>
      <c r="P37" s="59">
        <f>P38+P41+P44+P47+P48+P51+P54+P55+P58+P59+P62+P63+P66+P68+P76+P73+P74+P82+P71+P75</f>
        <v>146575598.67000002</v>
      </c>
      <c r="Q37" s="58">
        <f>F37+K37</f>
        <v>2243709556.04</v>
      </c>
    </row>
    <row r="38" spans="1:17" s="17" customFormat="1" ht="57" customHeight="1">
      <c r="A38" s="76" t="s">
        <v>827</v>
      </c>
      <c r="B38" s="76" t="s">
        <v>364</v>
      </c>
      <c r="C38" s="80" t="s">
        <v>307</v>
      </c>
      <c r="D38" s="76" t="s">
        <v>359</v>
      </c>
      <c r="E38" s="30" t="s">
        <v>398</v>
      </c>
      <c r="F38" s="60">
        <f aca="true" t="shared" si="7" ref="F38:F68">G38+J38</f>
        <v>136209061</v>
      </c>
      <c r="G38" s="60">
        <v>136209061</v>
      </c>
      <c r="H38" s="60">
        <v>75687396</v>
      </c>
      <c r="I38" s="60">
        <v>13897055</v>
      </c>
      <c r="J38" s="60"/>
      <c r="K38" s="60">
        <f>L38+O38</f>
        <v>5814797</v>
      </c>
      <c r="L38" s="60">
        <v>14600</v>
      </c>
      <c r="M38" s="60"/>
      <c r="N38" s="60">
        <v>1200</v>
      </c>
      <c r="O38" s="60">
        <v>5800197</v>
      </c>
      <c r="P38" s="60">
        <v>5800197</v>
      </c>
      <c r="Q38" s="61">
        <f aca="true" t="shared" si="8" ref="Q38:Q68">F38+K38</f>
        <v>142023858</v>
      </c>
    </row>
    <row r="39" spans="1:17" s="17" customFormat="1" ht="15.75" customHeight="1">
      <c r="A39" s="77"/>
      <c r="B39" s="77"/>
      <c r="C39" s="80"/>
      <c r="D39" s="77"/>
      <c r="E39" s="31" t="s">
        <v>303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1"/>
    </row>
    <row r="40" spans="1:17" s="17" customFormat="1" ht="27.75" customHeight="1">
      <c r="A40" s="78"/>
      <c r="B40" s="78"/>
      <c r="C40" s="80"/>
      <c r="D40" s="78"/>
      <c r="E40" s="31" t="s">
        <v>304</v>
      </c>
      <c r="F40" s="63">
        <f>G40+J40</f>
        <v>61954476</v>
      </c>
      <c r="G40" s="63">
        <v>61954476</v>
      </c>
      <c r="H40" s="63">
        <v>50774691</v>
      </c>
      <c r="I40" s="63"/>
      <c r="J40" s="63"/>
      <c r="K40" s="63">
        <f>L40+O40</f>
        <v>460075</v>
      </c>
      <c r="L40" s="63"/>
      <c r="M40" s="63"/>
      <c r="N40" s="63"/>
      <c r="O40" s="63">
        <v>460075</v>
      </c>
      <c r="P40" s="63">
        <v>460075</v>
      </c>
      <c r="Q40" s="64">
        <f t="shared" si="8"/>
        <v>62414551</v>
      </c>
    </row>
    <row r="41" spans="1:17" s="17" customFormat="1" ht="85.5" customHeight="1">
      <c r="A41" s="80" t="s">
        <v>828</v>
      </c>
      <c r="B41" s="80" t="s">
        <v>255</v>
      </c>
      <c r="C41" s="80" t="s">
        <v>308</v>
      </c>
      <c r="D41" s="80" t="s">
        <v>359</v>
      </c>
      <c r="E41" s="30" t="s">
        <v>399</v>
      </c>
      <c r="F41" s="60">
        <f t="shared" si="7"/>
        <v>451626332</v>
      </c>
      <c r="G41" s="60">
        <v>451626332</v>
      </c>
      <c r="H41" s="60">
        <v>290761884</v>
      </c>
      <c r="I41" s="60">
        <v>31098591</v>
      </c>
      <c r="J41" s="60"/>
      <c r="K41" s="60">
        <f>L41+O41</f>
        <v>22733574</v>
      </c>
      <c r="L41" s="60">
        <v>716540</v>
      </c>
      <c r="M41" s="60">
        <v>176860</v>
      </c>
      <c r="N41" s="60">
        <v>131940</v>
      </c>
      <c r="O41" s="60">
        <v>22017034</v>
      </c>
      <c r="P41" s="60">
        <v>22017034</v>
      </c>
      <c r="Q41" s="61">
        <f t="shared" si="8"/>
        <v>474359906</v>
      </c>
    </row>
    <row r="42" spans="1:17" s="17" customFormat="1" ht="15">
      <c r="A42" s="80"/>
      <c r="B42" s="80"/>
      <c r="C42" s="80"/>
      <c r="D42" s="80"/>
      <c r="E42" s="31" t="s">
        <v>303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</row>
    <row r="43" spans="1:17" s="17" customFormat="1" ht="30">
      <c r="A43" s="80"/>
      <c r="B43" s="80"/>
      <c r="C43" s="80"/>
      <c r="D43" s="80"/>
      <c r="E43" s="31" t="s">
        <v>304</v>
      </c>
      <c r="F43" s="63">
        <f t="shared" si="7"/>
        <v>277551037</v>
      </c>
      <c r="G43" s="63">
        <v>277551037</v>
      </c>
      <c r="H43" s="63">
        <v>227466071</v>
      </c>
      <c r="I43" s="63"/>
      <c r="J43" s="63"/>
      <c r="K43" s="63">
        <f>L43+O43</f>
        <v>1333270</v>
      </c>
      <c r="L43" s="63"/>
      <c r="M43" s="63"/>
      <c r="N43" s="63"/>
      <c r="O43" s="63">
        <v>1333270</v>
      </c>
      <c r="P43" s="63">
        <v>1333270</v>
      </c>
      <c r="Q43" s="64">
        <f t="shared" si="8"/>
        <v>278884307</v>
      </c>
    </row>
    <row r="44" spans="1:17" s="17" customFormat="1" ht="124.5" customHeight="1">
      <c r="A44" s="80" t="s">
        <v>829</v>
      </c>
      <c r="B44" s="80" t="s">
        <v>400</v>
      </c>
      <c r="C44" s="80" t="s">
        <v>309</v>
      </c>
      <c r="D44" s="80" t="s">
        <v>359</v>
      </c>
      <c r="E44" s="30" t="s">
        <v>843</v>
      </c>
      <c r="F44" s="60">
        <f t="shared" si="7"/>
        <v>55962678</v>
      </c>
      <c r="G44" s="60">
        <v>55962678</v>
      </c>
      <c r="H44" s="60">
        <v>29665662</v>
      </c>
      <c r="I44" s="60">
        <v>5282447</v>
      </c>
      <c r="J44" s="60"/>
      <c r="K44" s="60">
        <f>L44+O44</f>
        <v>9376756</v>
      </c>
      <c r="L44" s="60">
        <v>500000</v>
      </c>
      <c r="M44" s="60">
        <v>360000</v>
      </c>
      <c r="N44" s="60">
        <v>13128</v>
      </c>
      <c r="O44" s="60">
        <v>8876756</v>
      </c>
      <c r="P44" s="60">
        <v>8876756</v>
      </c>
      <c r="Q44" s="61">
        <f t="shared" si="8"/>
        <v>65339434</v>
      </c>
    </row>
    <row r="45" spans="1:17" s="17" customFormat="1" ht="15">
      <c r="A45" s="80"/>
      <c r="B45" s="80"/>
      <c r="C45" s="80"/>
      <c r="D45" s="80"/>
      <c r="E45" s="31" t="s">
        <v>303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1"/>
    </row>
    <row r="46" spans="1:17" s="17" customFormat="1" ht="30">
      <c r="A46" s="80"/>
      <c r="B46" s="80"/>
      <c r="C46" s="80"/>
      <c r="D46" s="80"/>
      <c r="E46" s="31" t="s">
        <v>304</v>
      </c>
      <c r="F46" s="63">
        <f t="shared" si="7"/>
        <v>26205975</v>
      </c>
      <c r="G46" s="63">
        <v>26205975</v>
      </c>
      <c r="H46" s="63">
        <v>21480307</v>
      </c>
      <c r="I46" s="63"/>
      <c r="J46" s="63"/>
      <c r="K46" s="63">
        <f>L46+O46</f>
        <v>0</v>
      </c>
      <c r="L46" s="63"/>
      <c r="M46" s="63"/>
      <c r="N46" s="63"/>
      <c r="O46" s="63"/>
      <c r="P46" s="63"/>
      <c r="Q46" s="64">
        <f t="shared" si="8"/>
        <v>26205975</v>
      </c>
    </row>
    <row r="47" spans="1:17" s="17" customFormat="1" ht="48" customHeight="1">
      <c r="A47" s="21" t="s">
        <v>833</v>
      </c>
      <c r="B47" s="21" t="s">
        <v>358</v>
      </c>
      <c r="C47" s="21" t="s">
        <v>310</v>
      </c>
      <c r="D47" s="21" t="s">
        <v>360</v>
      </c>
      <c r="E47" s="30" t="s">
        <v>401</v>
      </c>
      <c r="F47" s="60">
        <f t="shared" si="7"/>
        <v>36377427</v>
      </c>
      <c r="G47" s="60">
        <v>36377427</v>
      </c>
      <c r="H47" s="60">
        <v>18419642</v>
      </c>
      <c r="I47" s="60">
        <v>2355057</v>
      </c>
      <c r="J47" s="60"/>
      <c r="K47" s="60">
        <f>L47+O47</f>
        <v>3296576</v>
      </c>
      <c r="L47" s="60">
        <v>1146200</v>
      </c>
      <c r="M47" s="60">
        <v>220000</v>
      </c>
      <c r="N47" s="60">
        <v>27265</v>
      </c>
      <c r="O47" s="60">
        <v>2150376</v>
      </c>
      <c r="P47" s="60">
        <v>1770376</v>
      </c>
      <c r="Q47" s="61">
        <f t="shared" si="8"/>
        <v>39674003</v>
      </c>
    </row>
    <row r="48" spans="1:17" s="17" customFormat="1" ht="45" customHeight="1">
      <c r="A48" s="76" t="s">
        <v>845</v>
      </c>
      <c r="B48" s="76" t="s">
        <v>846</v>
      </c>
      <c r="C48" s="76" t="s">
        <v>311</v>
      </c>
      <c r="D48" s="76" t="s">
        <v>361</v>
      </c>
      <c r="E48" s="30" t="s">
        <v>844</v>
      </c>
      <c r="F48" s="60">
        <f>G48+J48</f>
        <v>566739072</v>
      </c>
      <c r="G48" s="60">
        <v>566739072</v>
      </c>
      <c r="H48" s="60">
        <v>319837296</v>
      </c>
      <c r="I48" s="60">
        <v>72086676</v>
      </c>
      <c r="J48" s="60"/>
      <c r="K48" s="60">
        <f>L48+O48</f>
        <v>29415037</v>
      </c>
      <c r="L48" s="60">
        <v>26217007</v>
      </c>
      <c r="M48" s="60">
        <v>5546949</v>
      </c>
      <c r="N48" s="60">
        <v>3540022</v>
      </c>
      <c r="O48" s="60">
        <v>3198030</v>
      </c>
      <c r="P48" s="60">
        <v>2490000</v>
      </c>
      <c r="Q48" s="61">
        <f t="shared" si="8"/>
        <v>596154109</v>
      </c>
    </row>
    <row r="49" spans="1:17" s="17" customFormat="1" ht="15">
      <c r="A49" s="94"/>
      <c r="B49" s="94"/>
      <c r="C49" s="77"/>
      <c r="D49" s="94"/>
      <c r="E49" s="31" t="s">
        <v>303</v>
      </c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1"/>
    </row>
    <row r="50" spans="1:17" s="29" customFormat="1" ht="30">
      <c r="A50" s="95"/>
      <c r="B50" s="95"/>
      <c r="C50" s="78"/>
      <c r="D50" s="95"/>
      <c r="E50" s="31" t="s">
        <v>304</v>
      </c>
      <c r="F50" s="68">
        <f t="shared" si="7"/>
        <v>112619000</v>
      </c>
      <c r="G50" s="68">
        <v>112619000</v>
      </c>
      <c r="H50" s="68">
        <v>91950000</v>
      </c>
      <c r="I50" s="68"/>
      <c r="J50" s="68"/>
      <c r="K50" s="68">
        <f aca="true" t="shared" si="9" ref="K50:K62">L50+O50</f>
        <v>2490000</v>
      </c>
      <c r="L50" s="68"/>
      <c r="M50" s="68"/>
      <c r="N50" s="68"/>
      <c r="O50" s="68">
        <v>2490000</v>
      </c>
      <c r="P50" s="68">
        <v>2490000</v>
      </c>
      <c r="Q50" s="64">
        <f t="shared" si="8"/>
        <v>115109000</v>
      </c>
    </row>
    <row r="51" spans="1:17" s="17" customFormat="1" ht="50.25" customHeight="1">
      <c r="A51" s="76" t="s">
        <v>834</v>
      </c>
      <c r="B51" s="76" t="s">
        <v>402</v>
      </c>
      <c r="C51" s="80" t="s">
        <v>312</v>
      </c>
      <c r="D51" s="76" t="s">
        <v>362</v>
      </c>
      <c r="E51" s="30" t="s">
        <v>847</v>
      </c>
      <c r="F51" s="60">
        <f t="shared" si="7"/>
        <v>452471966.99</v>
      </c>
      <c r="G51" s="60">
        <v>452471966.99</v>
      </c>
      <c r="H51" s="60"/>
      <c r="I51" s="60"/>
      <c r="J51" s="60"/>
      <c r="K51" s="60">
        <f t="shared" si="9"/>
        <v>37069480</v>
      </c>
      <c r="L51" s="60">
        <v>26974032</v>
      </c>
      <c r="M51" s="60"/>
      <c r="N51" s="60"/>
      <c r="O51" s="60">
        <v>10095448</v>
      </c>
      <c r="P51" s="60">
        <v>9900000</v>
      </c>
      <c r="Q51" s="61">
        <f t="shared" si="8"/>
        <v>489541446.99</v>
      </c>
    </row>
    <row r="52" spans="1:17" s="17" customFormat="1" ht="15">
      <c r="A52" s="77"/>
      <c r="B52" s="77"/>
      <c r="C52" s="80"/>
      <c r="D52" s="77"/>
      <c r="E52" s="31" t="s">
        <v>303</v>
      </c>
      <c r="F52" s="60">
        <f t="shared" si="7"/>
        <v>0</v>
      </c>
      <c r="G52" s="60"/>
      <c r="H52" s="60"/>
      <c r="I52" s="60"/>
      <c r="J52" s="60"/>
      <c r="K52" s="60">
        <f t="shared" si="9"/>
        <v>0</v>
      </c>
      <c r="L52" s="60"/>
      <c r="M52" s="60"/>
      <c r="N52" s="60"/>
      <c r="O52" s="60"/>
      <c r="P52" s="60"/>
      <c r="Q52" s="61">
        <f t="shared" si="8"/>
        <v>0</v>
      </c>
    </row>
    <row r="53" spans="1:17" s="17" customFormat="1" ht="28.5" customHeight="1">
      <c r="A53" s="78"/>
      <c r="B53" s="78"/>
      <c r="C53" s="80"/>
      <c r="D53" s="78"/>
      <c r="E53" s="31" t="s">
        <v>304</v>
      </c>
      <c r="F53" s="63">
        <f t="shared" si="7"/>
        <v>74199995</v>
      </c>
      <c r="G53" s="63">
        <v>74199995</v>
      </c>
      <c r="H53" s="63"/>
      <c r="I53" s="63"/>
      <c r="J53" s="63"/>
      <c r="K53" s="63">
        <f t="shared" si="9"/>
        <v>0</v>
      </c>
      <c r="L53" s="63"/>
      <c r="M53" s="63"/>
      <c r="N53" s="63"/>
      <c r="O53" s="63"/>
      <c r="P53" s="63"/>
      <c r="Q53" s="64">
        <f t="shared" si="8"/>
        <v>74199995</v>
      </c>
    </row>
    <row r="54" spans="1:17" s="17" customFormat="1" ht="60">
      <c r="A54" s="21" t="s">
        <v>835</v>
      </c>
      <c r="B54" s="21" t="s">
        <v>403</v>
      </c>
      <c r="C54" s="21" t="s">
        <v>313</v>
      </c>
      <c r="D54" s="21" t="s">
        <v>363</v>
      </c>
      <c r="E54" s="30" t="s">
        <v>848</v>
      </c>
      <c r="F54" s="60">
        <f t="shared" si="7"/>
        <v>471269</v>
      </c>
      <c r="G54" s="60">
        <v>471269</v>
      </c>
      <c r="H54" s="60"/>
      <c r="I54" s="60"/>
      <c r="J54" s="60"/>
      <c r="K54" s="60">
        <f t="shared" si="9"/>
        <v>0</v>
      </c>
      <c r="L54" s="60"/>
      <c r="M54" s="60"/>
      <c r="N54" s="60"/>
      <c r="O54" s="60"/>
      <c r="P54" s="60"/>
      <c r="Q54" s="61">
        <f t="shared" si="8"/>
        <v>471269</v>
      </c>
    </row>
    <row r="55" spans="1:17" s="17" customFormat="1" ht="45">
      <c r="A55" s="76" t="s">
        <v>836</v>
      </c>
      <c r="B55" s="76" t="s">
        <v>404</v>
      </c>
      <c r="C55" s="21" t="s">
        <v>314</v>
      </c>
      <c r="D55" s="76" t="s">
        <v>357</v>
      </c>
      <c r="E55" s="30" t="s">
        <v>519</v>
      </c>
      <c r="F55" s="60">
        <f t="shared" si="7"/>
        <v>56201317</v>
      </c>
      <c r="G55" s="60">
        <v>56201317</v>
      </c>
      <c r="H55" s="60"/>
      <c r="I55" s="60"/>
      <c r="J55" s="60"/>
      <c r="K55" s="60">
        <f t="shared" si="9"/>
        <v>5914251</v>
      </c>
      <c r="L55" s="60">
        <v>2089751</v>
      </c>
      <c r="M55" s="60"/>
      <c r="N55" s="60"/>
      <c r="O55" s="60">
        <v>3824500</v>
      </c>
      <c r="P55" s="60">
        <v>3824500</v>
      </c>
      <c r="Q55" s="61">
        <f t="shared" si="8"/>
        <v>62115568</v>
      </c>
    </row>
    <row r="56" spans="1:17" s="17" customFormat="1" ht="15">
      <c r="A56" s="77"/>
      <c r="B56" s="77"/>
      <c r="C56" s="21"/>
      <c r="D56" s="77"/>
      <c r="E56" s="31" t="s">
        <v>303</v>
      </c>
      <c r="F56" s="60">
        <f>G56+J56</f>
        <v>0</v>
      </c>
      <c r="G56" s="60"/>
      <c r="H56" s="60"/>
      <c r="I56" s="60"/>
      <c r="J56" s="60"/>
      <c r="K56" s="60">
        <f>L56+O56</f>
        <v>0</v>
      </c>
      <c r="L56" s="60"/>
      <c r="M56" s="60"/>
      <c r="N56" s="60"/>
      <c r="O56" s="60"/>
      <c r="P56" s="60"/>
      <c r="Q56" s="61">
        <f>F56+K56</f>
        <v>0</v>
      </c>
    </row>
    <row r="57" spans="1:17" s="17" customFormat="1" ht="28.5" customHeight="1">
      <c r="A57" s="78"/>
      <c r="B57" s="78"/>
      <c r="C57" s="21"/>
      <c r="D57" s="78"/>
      <c r="E57" s="31" t="s">
        <v>304</v>
      </c>
      <c r="F57" s="63">
        <f>G57+J57</f>
        <v>21765330</v>
      </c>
      <c r="G57" s="63">
        <v>21765330</v>
      </c>
      <c r="H57" s="63"/>
      <c r="I57" s="63"/>
      <c r="J57" s="63"/>
      <c r="K57" s="63">
        <f>L57+O57</f>
        <v>0</v>
      </c>
      <c r="L57" s="63"/>
      <c r="M57" s="63"/>
      <c r="N57" s="63"/>
      <c r="O57" s="63"/>
      <c r="P57" s="63"/>
      <c r="Q57" s="64">
        <f>F57+K57</f>
        <v>21765330</v>
      </c>
    </row>
    <row r="58" spans="1:17" s="17" customFormat="1" ht="30">
      <c r="A58" s="21" t="s">
        <v>850</v>
      </c>
      <c r="B58" s="21" t="s">
        <v>394</v>
      </c>
      <c r="C58" s="21" t="s">
        <v>315</v>
      </c>
      <c r="D58" s="21" t="s">
        <v>355</v>
      </c>
      <c r="E58" s="30" t="s">
        <v>849</v>
      </c>
      <c r="F58" s="60">
        <f t="shared" si="7"/>
        <v>8302337</v>
      </c>
      <c r="G58" s="60">
        <v>8302337</v>
      </c>
      <c r="H58" s="60">
        <v>6049097</v>
      </c>
      <c r="I58" s="60">
        <v>464410</v>
      </c>
      <c r="J58" s="60"/>
      <c r="K58" s="60">
        <f t="shared" si="9"/>
        <v>0</v>
      </c>
      <c r="L58" s="60"/>
      <c r="M58" s="60"/>
      <c r="N58" s="60"/>
      <c r="O58" s="60"/>
      <c r="P58" s="60"/>
      <c r="Q58" s="61">
        <f t="shared" si="8"/>
        <v>8302337</v>
      </c>
    </row>
    <row r="59" spans="1:17" s="17" customFormat="1" ht="28.5">
      <c r="A59" s="32" t="s">
        <v>837</v>
      </c>
      <c r="B59" s="32" t="s">
        <v>471</v>
      </c>
      <c r="C59" s="32" t="s">
        <v>316</v>
      </c>
      <c r="D59" s="32"/>
      <c r="E59" s="33" t="s">
        <v>799</v>
      </c>
      <c r="F59" s="62">
        <f>G59+J59</f>
        <v>57254755.65</v>
      </c>
      <c r="G59" s="62">
        <f>G60+G61</f>
        <v>57254755.65</v>
      </c>
      <c r="H59" s="62">
        <f>H60+H61</f>
        <v>17914937</v>
      </c>
      <c r="I59" s="62">
        <f>I60+I61</f>
        <v>4702136</v>
      </c>
      <c r="J59" s="62">
        <f>J60+J61</f>
        <v>0</v>
      </c>
      <c r="K59" s="62">
        <f t="shared" si="9"/>
        <v>22438031.92</v>
      </c>
      <c r="L59" s="62">
        <f>L60+L61</f>
        <v>0</v>
      </c>
      <c r="M59" s="62">
        <f>M60+M61</f>
        <v>0</v>
      </c>
      <c r="N59" s="62">
        <f>N60+N61</f>
        <v>0</v>
      </c>
      <c r="O59" s="62">
        <f>O60+O61</f>
        <v>22438031.92</v>
      </c>
      <c r="P59" s="62">
        <f>P60+P61</f>
        <v>22438031.92</v>
      </c>
      <c r="Q59" s="61">
        <f t="shared" si="8"/>
        <v>79692787.57</v>
      </c>
    </row>
    <row r="60" spans="1:17" s="29" customFormat="1" ht="30">
      <c r="A60" s="34" t="s">
        <v>644</v>
      </c>
      <c r="B60" s="34" t="s">
        <v>642</v>
      </c>
      <c r="C60" s="34"/>
      <c r="D60" s="34" t="s">
        <v>355</v>
      </c>
      <c r="E60" s="31" t="s">
        <v>643</v>
      </c>
      <c r="F60" s="68">
        <f>G60+J60</f>
        <v>34390721</v>
      </c>
      <c r="G60" s="68">
        <v>34390721</v>
      </c>
      <c r="H60" s="68">
        <v>17209058</v>
      </c>
      <c r="I60" s="68">
        <v>4702136</v>
      </c>
      <c r="J60" s="68">
        <v>0</v>
      </c>
      <c r="K60" s="68">
        <f>L60+O60</f>
        <v>0</v>
      </c>
      <c r="L60" s="68"/>
      <c r="M60" s="68"/>
      <c r="N60" s="68"/>
      <c r="O60" s="68"/>
      <c r="P60" s="68"/>
      <c r="Q60" s="64">
        <f>F60+K60</f>
        <v>34390721</v>
      </c>
    </row>
    <row r="61" spans="1:17" s="17" customFormat="1" ht="30">
      <c r="A61" s="34" t="s">
        <v>645</v>
      </c>
      <c r="B61" s="34" t="s">
        <v>646</v>
      </c>
      <c r="C61" s="34"/>
      <c r="D61" s="34" t="s">
        <v>355</v>
      </c>
      <c r="E61" s="31" t="s">
        <v>647</v>
      </c>
      <c r="F61" s="63">
        <f>G61+J61</f>
        <v>22864034.65</v>
      </c>
      <c r="G61" s="63">
        <v>22864034.65</v>
      </c>
      <c r="H61" s="63">
        <v>705879</v>
      </c>
      <c r="I61" s="63">
        <v>0</v>
      </c>
      <c r="J61" s="63"/>
      <c r="K61" s="63">
        <f>L61+O61</f>
        <v>22438031.92</v>
      </c>
      <c r="L61" s="63"/>
      <c r="M61" s="63"/>
      <c r="N61" s="63"/>
      <c r="O61" s="63">
        <v>22438031.92</v>
      </c>
      <c r="P61" s="63">
        <v>22438031.92</v>
      </c>
      <c r="Q61" s="61">
        <f>F61+K61</f>
        <v>45302066.57</v>
      </c>
    </row>
    <row r="62" spans="1:17" s="11" customFormat="1" ht="72.75" customHeight="1">
      <c r="A62" s="21" t="s">
        <v>851</v>
      </c>
      <c r="B62" s="21" t="s">
        <v>450</v>
      </c>
      <c r="C62" s="21" t="s">
        <v>318</v>
      </c>
      <c r="D62" s="21" t="s">
        <v>364</v>
      </c>
      <c r="E62" s="30" t="s">
        <v>405</v>
      </c>
      <c r="F62" s="60">
        <f t="shared" si="7"/>
        <v>3183487</v>
      </c>
      <c r="G62" s="60">
        <v>3183487</v>
      </c>
      <c r="H62" s="60"/>
      <c r="I62" s="60"/>
      <c r="J62" s="60"/>
      <c r="K62" s="60">
        <f t="shared" si="9"/>
        <v>0</v>
      </c>
      <c r="L62" s="60"/>
      <c r="M62" s="60"/>
      <c r="N62" s="60"/>
      <c r="O62" s="60"/>
      <c r="P62" s="60"/>
      <c r="Q62" s="61">
        <f t="shared" si="8"/>
        <v>3183487</v>
      </c>
    </row>
    <row r="63" spans="1:17" s="11" customFormat="1" ht="28.5" customHeight="1">
      <c r="A63" s="32" t="s">
        <v>838</v>
      </c>
      <c r="B63" s="32" t="s">
        <v>480</v>
      </c>
      <c r="C63" s="32"/>
      <c r="D63" s="32"/>
      <c r="E63" s="33" t="s">
        <v>479</v>
      </c>
      <c r="F63" s="62">
        <f>F64+F65</f>
        <v>329400</v>
      </c>
      <c r="G63" s="62">
        <f aca="true" t="shared" si="10" ref="G63:Q63">G64+G65</f>
        <v>329400</v>
      </c>
      <c r="H63" s="62">
        <f t="shared" si="10"/>
        <v>0</v>
      </c>
      <c r="I63" s="62">
        <f t="shared" si="10"/>
        <v>0</v>
      </c>
      <c r="J63" s="62">
        <f t="shared" si="10"/>
        <v>0</v>
      </c>
      <c r="K63" s="62">
        <f t="shared" si="10"/>
        <v>0</v>
      </c>
      <c r="L63" s="62">
        <f t="shared" si="10"/>
        <v>0</v>
      </c>
      <c r="M63" s="62">
        <f t="shared" si="10"/>
        <v>0</v>
      </c>
      <c r="N63" s="62">
        <f t="shared" si="10"/>
        <v>0</v>
      </c>
      <c r="O63" s="62">
        <f t="shared" si="10"/>
        <v>0</v>
      </c>
      <c r="P63" s="62">
        <f t="shared" si="10"/>
        <v>0</v>
      </c>
      <c r="Q63" s="61">
        <f t="shared" si="10"/>
        <v>329400</v>
      </c>
    </row>
    <row r="64" spans="1:17" s="29" customFormat="1" ht="45">
      <c r="A64" s="34" t="s">
        <v>839</v>
      </c>
      <c r="B64" s="34" t="s">
        <v>407</v>
      </c>
      <c r="C64" s="34">
        <v>130102</v>
      </c>
      <c r="D64" s="34" t="s">
        <v>365</v>
      </c>
      <c r="E64" s="31" t="s">
        <v>406</v>
      </c>
      <c r="F64" s="63">
        <f t="shared" si="7"/>
        <v>243800</v>
      </c>
      <c r="G64" s="63">
        <v>243800</v>
      </c>
      <c r="H64" s="63"/>
      <c r="I64" s="63"/>
      <c r="J64" s="63"/>
      <c r="K64" s="63">
        <f>L64+O64</f>
        <v>0</v>
      </c>
      <c r="L64" s="63"/>
      <c r="M64" s="63"/>
      <c r="N64" s="63"/>
      <c r="O64" s="63"/>
      <c r="P64" s="63"/>
      <c r="Q64" s="64">
        <f t="shared" si="8"/>
        <v>243800</v>
      </c>
    </row>
    <row r="65" spans="1:17" s="29" customFormat="1" ht="45">
      <c r="A65" s="34" t="s">
        <v>840</v>
      </c>
      <c r="B65" s="34" t="s">
        <v>408</v>
      </c>
      <c r="C65" s="34">
        <v>130106</v>
      </c>
      <c r="D65" s="34" t="s">
        <v>365</v>
      </c>
      <c r="E65" s="31" t="s">
        <v>319</v>
      </c>
      <c r="F65" s="63">
        <f t="shared" si="7"/>
        <v>85600</v>
      </c>
      <c r="G65" s="63">
        <v>85600</v>
      </c>
      <c r="H65" s="63"/>
      <c r="I65" s="63"/>
      <c r="J65" s="63"/>
      <c r="K65" s="63">
        <f>L65+O65</f>
        <v>0</v>
      </c>
      <c r="L65" s="63"/>
      <c r="M65" s="63"/>
      <c r="N65" s="63"/>
      <c r="O65" s="63"/>
      <c r="P65" s="63"/>
      <c r="Q65" s="64">
        <f t="shared" si="8"/>
        <v>85600</v>
      </c>
    </row>
    <row r="66" spans="1:17" s="29" customFormat="1" ht="28.5">
      <c r="A66" s="32" t="s">
        <v>841</v>
      </c>
      <c r="B66" s="32" t="s">
        <v>483</v>
      </c>
      <c r="C66" s="32"/>
      <c r="D66" s="32"/>
      <c r="E66" s="33" t="s">
        <v>507</v>
      </c>
      <c r="F66" s="62">
        <f>F67</f>
        <v>7616000</v>
      </c>
      <c r="G66" s="62">
        <f aca="true" t="shared" si="11" ref="G66:Q66">G67</f>
        <v>7616000</v>
      </c>
      <c r="H66" s="62">
        <f t="shared" si="11"/>
        <v>3375260</v>
      </c>
      <c r="I66" s="62">
        <f t="shared" si="11"/>
        <v>101900</v>
      </c>
      <c r="J66" s="62">
        <f t="shared" si="11"/>
        <v>0</v>
      </c>
      <c r="K66" s="62">
        <f t="shared" si="11"/>
        <v>0</v>
      </c>
      <c r="L66" s="62">
        <f t="shared" si="11"/>
        <v>0</v>
      </c>
      <c r="M66" s="62">
        <f t="shared" si="11"/>
        <v>0</v>
      </c>
      <c r="N66" s="62">
        <f t="shared" si="11"/>
        <v>0</v>
      </c>
      <c r="O66" s="62">
        <f t="shared" si="11"/>
        <v>0</v>
      </c>
      <c r="P66" s="62">
        <f t="shared" si="11"/>
        <v>0</v>
      </c>
      <c r="Q66" s="61">
        <f t="shared" si="11"/>
        <v>7616000</v>
      </c>
    </row>
    <row r="67" spans="1:17" s="29" customFormat="1" ht="53.25" customHeight="1">
      <c r="A67" s="34" t="s">
        <v>842</v>
      </c>
      <c r="B67" s="34" t="s">
        <v>454</v>
      </c>
      <c r="C67" s="34">
        <v>130107</v>
      </c>
      <c r="D67" s="34" t="s">
        <v>365</v>
      </c>
      <c r="E67" s="31" t="s">
        <v>409</v>
      </c>
      <c r="F67" s="63">
        <f t="shared" si="7"/>
        <v>7616000</v>
      </c>
      <c r="G67" s="63">
        <v>7616000</v>
      </c>
      <c r="H67" s="63">
        <v>3375260</v>
      </c>
      <c r="I67" s="63">
        <v>101900</v>
      </c>
      <c r="J67" s="63"/>
      <c r="K67" s="63">
        <f aca="true" t="shared" si="12" ref="K67:K76">L67+O67</f>
        <v>0</v>
      </c>
      <c r="L67" s="63"/>
      <c r="M67" s="63"/>
      <c r="N67" s="63"/>
      <c r="O67" s="63"/>
      <c r="P67" s="63"/>
      <c r="Q67" s="64">
        <f t="shared" si="8"/>
        <v>7616000</v>
      </c>
    </row>
    <row r="68" spans="1:17" s="11" customFormat="1" ht="30" customHeight="1" hidden="1">
      <c r="A68" s="21" t="s">
        <v>240</v>
      </c>
      <c r="B68" s="36">
        <v>7310</v>
      </c>
      <c r="C68" s="36" t="s">
        <v>299</v>
      </c>
      <c r="D68" s="21" t="s">
        <v>279</v>
      </c>
      <c r="E68" s="30" t="s">
        <v>541</v>
      </c>
      <c r="F68" s="60">
        <f t="shared" si="7"/>
        <v>0</v>
      </c>
      <c r="G68" s="60"/>
      <c r="H68" s="60"/>
      <c r="I68" s="60"/>
      <c r="J68" s="60"/>
      <c r="K68" s="60">
        <f t="shared" si="12"/>
        <v>0</v>
      </c>
      <c r="L68" s="60"/>
      <c r="M68" s="60"/>
      <c r="N68" s="60"/>
      <c r="O68" s="60"/>
      <c r="P68" s="60"/>
      <c r="Q68" s="61">
        <f t="shared" si="8"/>
        <v>0</v>
      </c>
    </row>
    <row r="69" spans="1:17" s="17" customFormat="1" ht="15" hidden="1">
      <c r="A69" s="35"/>
      <c r="B69" s="35"/>
      <c r="C69" s="35"/>
      <c r="D69" s="35"/>
      <c r="E69" s="31" t="s">
        <v>303</v>
      </c>
      <c r="F69" s="60">
        <f>G69+J69</f>
        <v>0</v>
      </c>
      <c r="G69" s="60"/>
      <c r="H69" s="60"/>
      <c r="I69" s="60"/>
      <c r="J69" s="60"/>
      <c r="K69" s="60">
        <f t="shared" si="12"/>
        <v>0</v>
      </c>
      <c r="L69" s="60"/>
      <c r="M69" s="60"/>
      <c r="N69" s="60"/>
      <c r="O69" s="60"/>
      <c r="P69" s="60"/>
      <c r="Q69" s="61">
        <f>F69+K69</f>
        <v>0</v>
      </c>
    </row>
    <row r="70" spans="1:17" s="17" customFormat="1" ht="30" hidden="1">
      <c r="A70" s="35"/>
      <c r="B70" s="35"/>
      <c r="C70" s="35"/>
      <c r="D70" s="35"/>
      <c r="E70" s="31" t="s">
        <v>304</v>
      </c>
      <c r="F70" s="60">
        <f>G70+J70</f>
        <v>0</v>
      </c>
      <c r="G70" s="60"/>
      <c r="H70" s="60"/>
      <c r="I70" s="60"/>
      <c r="J70" s="60"/>
      <c r="K70" s="60">
        <f t="shared" si="12"/>
        <v>0</v>
      </c>
      <c r="L70" s="60"/>
      <c r="M70" s="60"/>
      <c r="N70" s="60"/>
      <c r="O70" s="60"/>
      <c r="P70" s="60"/>
      <c r="Q70" s="61">
        <f>F70+K70</f>
        <v>0</v>
      </c>
    </row>
    <row r="71" spans="1:17" s="29" customFormat="1" ht="28.5">
      <c r="A71" s="32" t="s">
        <v>779</v>
      </c>
      <c r="B71" s="32" t="s">
        <v>178</v>
      </c>
      <c r="C71" s="32"/>
      <c r="D71" s="32"/>
      <c r="E71" s="33" t="s">
        <v>549</v>
      </c>
      <c r="F71" s="62">
        <f>F72</f>
        <v>0</v>
      </c>
      <c r="G71" s="62">
        <f aca="true" t="shared" si="13" ref="G71:Q71">G72</f>
        <v>0</v>
      </c>
      <c r="H71" s="62">
        <f t="shared" si="13"/>
        <v>0</v>
      </c>
      <c r="I71" s="62">
        <f t="shared" si="13"/>
        <v>0</v>
      </c>
      <c r="J71" s="62">
        <f t="shared" si="13"/>
        <v>0</v>
      </c>
      <c r="K71" s="62">
        <f t="shared" si="13"/>
        <v>5867294</v>
      </c>
      <c r="L71" s="62">
        <f t="shared" si="13"/>
        <v>0</v>
      </c>
      <c r="M71" s="62">
        <f t="shared" si="13"/>
        <v>0</v>
      </c>
      <c r="N71" s="62">
        <f t="shared" si="13"/>
        <v>0</v>
      </c>
      <c r="O71" s="62">
        <f t="shared" si="13"/>
        <v>5867294</v>
      </c>
      <c r="P71" s="62">
        <f t="shared" si="13"/>
        <v>5867294</v>
      </c>
      <c r="Q71" s="61">
        <f t="shared" si="13"/>
        <v>5867294</v>
      </c>
    </row>
    <row r="72" spans="1:17" s="29" customFormat="1" ht="30">
      <c r="A72" s="34" t="s">
        <v>778</v>
      </c>
      <c r="B72" s="34" t="s">
        <v>180</v>
      </c>
      <c r="C72" s="34">
        <v>130107</v>
      </c>
      <c r="D72" s="34" t="s">
        <v>279</v>
      </c>
      <c r="E72" s="31" t="s">
        <v>577</v>
      </c>
      <c r="F72" s="63">
        <f>G72+J72</f>
        <v>0</v>
      </c>
      <c r="G72" s="63"/>
      <c r="H72" s="63"/>
      <c r="I72" s="63"/>
      <c r="J72" s="63"/>
      <c r="K72" s="63">
        <f>L72+O72</f>
        <v>5867294</v>
      </c>
      <c r="L72" s="63"/>
      <c r="M72" s="63"/>
      <c r="N72" s="63"/>
      <c r="O72" s="63">
        <v>5867294</v>
      </c>
      <c r="P72" s="63">
        <v>5867294</v>
      </c>
      <c r="Q72" s="64">
        <f>F72+K72</f>
        <v>5867294</v>
      </c>
    </row>
    <row r="73" spans="1:17" s="17" customFormat="1" ht="60">
      <c r="A73" s="21" t="s">
        <v>0</v>
      </c>
      <c r="B73" s="21" t="s">
        <v>1</v>
      </c>
      <c r="C73" s="21" t="s">
        <v>386</v>
      </c>
      <c r="D73" s="21" t="s">
        <v>259</v>
      </c>
      <c r="E73" s="30" t="s">
        <v>853</v>
      </c>
      <c r="F73" s="60">
        <f>G73+J73</f>
        <v>46234541.38</v>
      </c>
      <c r="G73" s="60">
        <v>46234541.38</v>
      </c>
      <c r="H73" s="60">
        <v>0</v>
      </c>
      <c r="I73" s="60">
        <v>0</v>
      </c>
      <c r="J73" s="60"/>
      <c r="K73" s="60">
        <f t="shared" si="12"/>
        <v>54439785.75</v>
      </c>
      <c r="L73" s="60"/>
      <c r="M73" s="60"/>
      <c r="N73" s="60"/>
      <c r="O73" s="60">
        <v>54439785.75</v>
      </c>
      <c r="P73" s="60">
        <v>54439785.75</v>
      </c>
      <c r="Q73" s="61">
        <f>F73+K73</f>
        <v>100674327.13</v>
      </c>
    </row>
    <row r="74" spans="1:17" s="17" customFormat="1" ht="75">
      <c r="A74" s="21" t="s">
        <v>7</v>
      </c>
      <c r="B74" s="21" t="s">
        <v>8</v>
      </c>
      <c r="C74" s="21"/>
      <c r="D74" s="21" t="s">
        <v>259</v>
      </c>
      <c r="E74" s="30" t="s">
        <v>6</v>
      </c>
      <c r="F74" s="60">
        <f>G74+J74</f>
        <v>50880700</v>
      </c>
      <c r="G74" s="60">
        <v>44079700</v>
      </c>
      <c r="H74" s="60">
        <v>0</v>
      </c>
      <c r="I74" s="60">
        <v>0</v>
      </c>
      <c r="J74" s="60">
        <v>6801000</v>
      </c>
      <c r="K74" s="60">
        <f t="shared" si="12"/>
        <v>0</v>
      </c>
      <c r="L74" s="60"/>
      <c r="M74" s="60"/>
      <c r="N74" s="60"/>
      <c r="O74" s="60">
        <v>0</v>
      </c>
      <c r="P74" s="60">
        <v>0</v>
      </c>
      <c r="Q74" s="61">
        <f>F74+K74</f>
        <v>50880700</v>
      </c>
    </row>
    <row r="75" spans="1:17" s="17" customFormat="1" ht="90">
      <c r="A75" s="21" t="s">
        <v>520</v>
      </c>
      <c r="B75" s="21" t="s">
        <v>521</v>
      </c>
      <c r="C75" s="21"/>
      <c r="D75" s="21" t="s">
        <v>259</v>
      </c>
      <c r="E75" s="30" t="s">
        <v>522</v>
      </c>
      <c r="F75" s="60">
        <f>G75+J75</f>
        <v>73002342</v>
      </c>
      <c r="G75" s="60">
        <v>2366587</v>
      </c>
      <c r="H75" s="60">
        <v>0</v>
      </c>
      <c r="I75" s="60">
        <v>0</v>
      </c>
      <c r="J75" s="60">
        <v>70635755</v>
      </c>
      <c r="K75" s="60">
        <f>L75+O75</f>
        <v>0</v>
      </c>
      <c r="L75" s="60"/>
      <c r="M75" s="60"/>
      <c r="N75" s="60"/>
      <c r="O75" s="60">
        <v>0</v>
      </c>
      <c r="P75" s="60">
        <v>0</v>
      </c>
      <c r="Q75" s="61">
        <f>F75+K75</f>
        <v>73002342</v>
      </c>
    </row>
    <row r="76" spans="1:17" s="17" customFormat="1" ht="22.5" customHeight="1">
      <c r="A76" s="21" t="s">
        <v>852</v>
      </c>
      <c r="B76" s="21" t="s">
        <v>809</v>
      </c>
      <c r="C76" s="21">
        <v>250380</v>
      </c>
      <c r="D76" s="21" t="s">
        <v>259</v>
      </c>
      <c r="E76" s="30" t="s">
        <v>808</v>
      </c>
      <c r="F76" s="60">
        <f>G76+J76</f>
        <v>32600000</v>
      </c>
      <c r="G76" s="60">
        <f>G78+G79+G80+G81</f>
        <v>32600000</v>
      </c>
      <c r="H76" s="60">
        <f aca="true" t="shared" si="14" ref="H76:P76">H78+H79+H80+H81</f>
        <v>0</v>
      </c>
      <c r="I76" s="60">
        <f t="shared" si="14"/>
        <v>0</v>
      </c>
      <c r="J76" s="60">
        <f t="shared" si="14"/>
        <v>0</v>
      </c>
      <c r="K76" s="60">
        <f t="shared" si="12"/>
        <v>9151624</v>
      </c>
      <c r="L76" s="60">
        <f t="shared" si="14"/>
        <v>0</v>
      </c>
      <c r="M76" s="60">
        <f t="shared" si="14"/>
        <v>0</v>
      </c>
      <c r="N76" s="60">
        <f t="shared" si="14"/>
        <v>0</v>
      </c>
      <c r="O76" s="60">
        <f t="shared" si="14"/>
        <v>9151624</v>
      </c>
      <c r="P76" s="60">
        <f t="shared" si="14"/>
        <v>9151624</v>
      </c>
      <c r="Q76" s="61">
        <f>F76+K76</f>
        <v>41751624</v>
      </c>
    </row>
    <row r="77" spans="1:17" s="17" customFormat="1" ht="15">
      <c r="A77" s="21"/>
      <c r="B77" s="21"/>
      <c r="C77" s="21"/>
      <c r="D77" s="21"/>
      <c r="E77" s="30" t="s">
        <v>302</v>
      </c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1"/>
    </row>
    <row r="78" spans="1:17" s="17" customFormat="1" ht="66.75" customHeight="1" hidden="1">
      <c r="A78" s="21"/>
      <c r="B78" s="21"/>
      <c r="C78" s="21"/>
      <c r="D78" s="21"/>
      <c r="E78" s="30" t="s">
        <v>350</v>
      </c>
      <c r="F78" s="60">
        <f>G78+J78</f>
        <v>0</v>
      </c>
      <c r="G78" s="60"/>
      <c r="H78" s="60"/>
      <c r="I78" s="60"/>
      <c r="J78" s="60"/>
      <c r="K78" s="60">
        <f>L78+O78</f>
        <v>0</v>
      </c>
      <c r="L78" s="60"/>
      <c r="M78" s="60"/>
      <c r="N78" s="60"/>
      <c r="O78" s="60"/>
      <c r="P78" s="60"/>
      <c r="Q78" s="61">
        <f>F78+K78</f>
        <v>0</v>
      </c>
    </row>
    <row r="79" spans="1:17" s="17" customFormat="1" ht="45" customHeight="1">
      <c r="A79" s="21"/>
      <c r="B79" s="21"/>
      <c r="C79" s="21"/>
      <c r="D79" s="21"/>
      <c r="E79" s="30" t="s">
        <v>775</v>
      </c>
      <c r="F79" s="60">
        <f>G79+J79</f>
        <v>6000000</v>
      </c>
      <c r="G79" s="60">
        <v>6000000</v>
      </c>
      <c r="H79" s="60"/>
      <c r="I79" s="60"/>
      <c r="J79" s="60"/>
      <c r="K79" s="60">
        <f>L79+O79</f>
        <v>9151624</v>
      </c>
      <c r="L79" s="60"/>
      <c r="M79" s="60"/>
      <c r="N79" s="60"/>
      <c r="O79" s="60">
        <v>9151624</v>
      </c>
      <c r="P79" s="60">
        <v>9151624</v>
      </c>
      <c r="Q79" s="61">
        <f>F79+K79</f>
        <v>15151624</v>
      </c>
    </row>
    <row r="80" spans="1:17" s="17" customFormat="1" ht="41.25" customHeight="1">
      <c r="A80" s="21"/>
      <c r="B80" s="21"/>
      <c r="C80" s="21"/>
      <c r="D80" s="21"/>
      <c r="E80" s="30" t="s">
        <v>776</v>
      </c>
      <c r="F80" s="60">
        <f>G80+J80</f>
        <v>9000000</v>
      </c>
      <c r="G80" s="60">
        <v>9000000</v>
      </c>
      <c r="H80" s="60"/>
      <c r="I80" s="60"/>
      <c r="J80" s="60"/>
      <c r="K80" s="60">
        <f>L80+O80</f>
        <v>0</v>
      </c>
      <c r="L80" s="60"/>
      <c r="M80" s="60"/>
      <c r="N80" s="60"/>
      <c r="O80" s="60"/>
      <c r="P80" s="60"/>
      <c r="Q80" s="61">
        <f>F80+K80</f>
        <v>9000000</v>
      </c>
    </row>
    <row r="81" spans="1:17" s="17" customFormat="1" ht="69" customHeight="1">
      <c r="A81" s="21"/>
      <c r="B81" s="21"/>
      <c r="C81" s="21"/>
      <c r="D81" s="21"/>
      <c r="E81" s="30" t="s">
        <v>777</v>
      </c>
      <c r="F81" s="60">
        <f>G81+J81</f>
        <v>17600000</v>
      </c>
      <c r="G81" s="60">
        <v>17600000</v>
      </c>
      <c r="H81" s="60"/>
      <c r="I81" s="60"/>
      <c r="J81" s="60"/>
      <c r="K81" s="60">
        <f>L81+O81</f>
        <v>0</v>
      </c>
      <c r="L81" s="60"/>
      <c r="M81" s="60"/>
      <c r="N81" s="60"/>
      <c r="O81" s="60"/>
      <c r="P81" s="60"/>
      <c r="Q81" s="61">
        <f>F81+K81</f>
        <v>17600000</v>
      </c>
    </row>
    <row r="82" spans="1:17" s="17" customFormat="1" ht="60">
      <c r="A82" s="21" t="s">
        <v>576</v>
      </c>
      <c r="B82" s="21" t="s">
        <v>209</v>
      </c>
      <c r="C82" s="21" t="s">
        <v>281</v>
      </c>
      <c r="D82" s="21" t="s">
        <v>259</v>
      </c>
      <c r="E82" s="30" t="s">
        <v>709</v>
      </c>
      <c r="F82" s="60">
        <f>G82+J82</f>
        <v>2729663.35</v>
      </c>
      <c r="G82" s="60">
        <v>2729663.35</v>
      </c>
      <c r="H82" s="60">
        <v>0</v>
      </c>
      <c r="I82" s="60">
        <v>0</v>
      </c>
      <c r="J82" s="60"/>
      <c r="K82" s="60">
        <f>L82+O82</f>
        <v>0</v>
      </c>
      <c r="L82" s="60"/>
      <c r="M82" s="60"/>
      <c r="N82" s="60"/>
      <c r="O82" s="60">
        <v>0</v>
      </c>
      <c r="P82" s="60">
        <v>0</v>
      </c>
      <c r="Q82" s="61">
        <f>F82+K82</f>
        <v>2729663.35</v>
      </c>
    </row>
    <row r="83" spans="1:17" s="18" customFormat="1" ht="42.75">
      <c r="A83" s="27" t="s">
        <v>9</v>
      </c>
      <c r="B83" s="37"/>
      <c r="C83" s="37" t="s">
        <v>11</v>
      </c>
      <c r="D83" s="37"/>
      <c r="E83" s="51" t="s">
        <v>490</v>
      </c>
      <c r="F83" s="57">
        <f>F84</f>
        <v>3103163528.27</v>
      </c>
      <c r="G83" s="57">
        <f aca="true" t="shared" si="15" ref="G83:Q83">G84</f>
        <v>3103163528.27</v>
      </c>
      <c r="H83" s="57">
        <f t="shared" si="15"/>
        <v>2053200</v>
      </c>
      <c r="I83" s="57">
        <f t="shared" si="15"/>
        <v>80000</v>
      </c>
      <c r="J83" s="57">
        <f t="shared" si="15"/>
        <v>0</v>
      </c>
      <c r="K83" s="57">
        <f t="shared" si="15"/>
        <v>574562165.4</v>
      </c>
      <c r="L83" s="57">
        <f t="shared" si="15"/>
        <v>98466673.95</v>
      </c>
      <c r="M83" s="57">
        <f t="shared" si="15"/>
        <v>0</v>
      </c>
      <c r="N83" s="57">
        <f t="shared" si="15"/>
        <v>0</v>
      </c>
      <c r="O83" s="57">
        <f t="shared" si="15"/>
        <v>476095491.45</v>
      </c>
      <c r="P83" s="57">
        <f t="shared" si="15"/>
        <v>469024891.45</v>
      </c>
      <c r="Q83" s="58">
        <f t="shared" si="15"/>
        <v>3677725693.67</v>
      </c>
    </row>
    <row r="84" spans="1:17" s="18" customFormat="1" ht="42.75" customHeight="1">
      <c r="A84" s="21" t="s">
        <v>10</v>
      </c>
      <c r="B84" s="21"/>
      <c r="C84" s="38" t="s">
        <v>11</v>
      </c>
      <c r="D84" s="21"/>
      <c r="E84" s="53" t="s">
        <v>490</v>
      </c>
      <c r="F84" s="59">
        <f>G84+J84</f>
        <v>3103163528.27</v>
      </c>
      <c r="G84" s="59">
        <f>G85+G88+G89+G92+G95+G98+G101+G104+G107+G110+G113+G116+G119+G135+G122+G142+G143+G152+G154+G153+G150+G151+G144+G146</f>
        <v>3103163528.27</v>
      </c>
      <c r="H84" s="59">
        <f>H85+H88+H89+H92+H95+H98+H101+H104+H107+H110+H113+H116+H119+H135+H122+H142+H143+H152+H154+H153+H150+H151+H144+H146</f>
        <v>2053200</v>
      </c>
      <c r="I84" s="59">
        <f>I85+I88+I89+I92+I95+I98+I101+I104+I107+I110+I113+I116+I119+I135+I122+I142+I143+I152+I154+I153+I150+I151+I144+I146</f>
        <v>80000</v>
      </c>
      <c r="J84" s="59">
        <f>J85+J88+J89+J92+J95+J98+J101+J104+J107+J110+J113+J116+J119+J135+J122+J142+J143+J152+J154+J153+J150+J151+J144+J146</f>
        <v>0</v>
      </c>
      <c r="K84" s="59">
        <f>L84+O84</f>
        <v>574562165.4</v>
      </c>
      <c r="L84" s="59">
        <f>L85+L88+L89+L92+L95+L98+L101+L104+L107+L110+L113+L116+L119+L135+L122+L142+L143+L152+L154+L153+L150+L151+L144+L146</f>
        <v>98466673.95</v>
      </c>
      <c r="M84" s="59">
        <f>M85+M88+M89+M92+M95+M98+M101+M104+M107+M110+M113+M116+M119+M135+M122+M142+M143+M152+M154+M153+M150+M151+M144+M146</f>
        <v>0</v>
      </c>
      <c r="N84" s="59">
        <f>N85+N88+N89+N92+N95+N98+N101+N104+N107+N110+N113+N116+N119+N135+N122+N142+N143+N152+N154+N153+N150+N151+N144+N146</f>
        <v>0</v>
      </c>
      <c r="O84" s="59">
        <f>O85+O88+O89+O92+O95+O98+O101+O104+O107+O110+O113+O116+O119+O135+O122+O142+O143+O152+O154+O153+O150+O151+O144+O146</f>
        <v>476095491.45</v>
      </c>
      <c r="P84" s="59">
        <f>P85+P88+P89+P92+P95+P98+P101+P104+P107+P110+P113+P116+P119+P135+P122+P142+P143+P152+P154+P153+P150+P151+P144+P146</f>
        <v>469024891.45</v>
      </c>
      <c r="Q84" s="58">
        <f>F84+K84</f>
        <v>3677725693.67</v>
      </c>
    </row>
    <row r="85" spans="1:17" s="11" customFormat="1" ht="48.75" customHeight="1">
      <c r="A85" s="76" t="s">
        <v>12</v>
      </c>
      <c r="B85" s="76" t="s">
        <v>402</v>
      </c>
      <c r="C85" s="21" t="s">
        <v>312</v>
      </c>
      <c r="D85" s="76" t="s">
        <v>362</v>
      </c>
      <c r="E85" s="30" t="s">
        <v>847</v>
      </c>
      <c r="F85" s="60">
        <f>G85+J85</f>
        <v>122453100</v>
      </c>
      <c r="G85" s="60">
        <v>122453100</v>
      </c>
      <c r="H85" s="60"/>
      <c r="I85" s="60"/>
      <c r="J85" s="60"/>
      <c r="K85" s="60">
        <f>L85+O85</f>
        <v>31503800</v>
      </c>
      <c r="L85" s="60">
        <v>30866000</v>
      </c>
      <c r="M85" s="60"/>
      <c r="N85" s="60"/>
      <c r="O85" s="60">
        <v>637800</v>
      </c>
      <c r="P85" s="60"/>
      <c r="Q85" s="61">
        <f>F85+K85</f>
        <v>153956900</v>
      </c>
    </row>
    <row r="86" spans="1:17" s="11" customFormat="1" ht="15">
      <c r="A86" s="77"/>
      <c r="B86" s="77"/>
      <c r="C86" s="21"/>
      <c r="D86" s="77"/>
      <c r="E86" s="31" t="s">
        <v>303</v>
      </c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1"/>
    </row>
    <row r="87" spans="1:17" s="11" customFormat="1" ht="30" customHeight="1">
      <c r="A87" s="78"/>
      <c r="B87" s="78"/>
      <c r="C87" s="21"/>
      <c r="D87" s="78"/>
      <c r="E87" s="31" t="s">
        <v>304</v>
      </c>
      <c r="F87" s="63">
        <f>G87+J87</f>
        <v>7200000</v>
      </c>
      <c r="G87" s="63">
        <v>7200000</v>
      </c>
      <c r="H87" s="63"/>
      <c r="I87" s="63"/>
      <c r="J87" s="63"/>
      <c r="K87" s="63">
        <f>L87+O87</f>
        <v>0</v>
      </c>
      <c r="L87" s="63"/>
      <c r="M87" s="63"/>
      <c r="N87" s="63"/>
      <c r="O87" s="63"/>
      <c r="P87" s="63"/>
      <c r="Q87" s="64">
        <f>F87+K87</f>
        <v>7200000</v>
      </c>
    </row>
    <row r="88" spans="1:17" s="11" customFormat="1" ht="36.75" customHeight="1">
      <c r="A88" s="21" t="s">
        <v>23</v>
      </c>
      <c r="B88" s="21" t="s">
        <v>404</v>
      </c>
      <c r="C88" s="21" t="s">
        <v>305</v>
      </c>
      <c r="D88" s="21" t="s">
        <v>357</v>
      </c>
      <c r="E88" s="30" t="s">
        <v>815</v>
      </c>
      <c r="F88" s="60">
        <f>G88+J88</f>
        <v>12024500</v>
      </c>
      <c r="G88" s="60">
        <v>12024500</v>
      </c>
      <c r="H88" s="60"/>
      <c r="I88" s="60"/>
      <c r="J88" s="60"/>
      <c r="K88" s="60">
        <f>L88+O88</f>
        <v>2435100</v>
      </c>
      <c r="L88" s="60">
        <v>2435100</v>
      </c>
      <c r="M88" s="60"/>
      <c r="N88" s="60"/>
      <c r="O88" s="60"/>
      <c r="P88" s="60"/>
      <c r="Q88" s="61">
        <f>F88+K88</f>
        <v>14459600</v>
      </c>
    </row>
    <row r="89" spans="1:17" s="11" customFormat="1" ht="30">
      <c r="A89" s="76" t="s">
        <v>13</v>
      </c>
      <c r="B89" s="76" t="s">
        <v>422</v>
      </c>
      <c r="C89" s="80" t="s">
        <v>320</v>
      </c>
      <c r="D89" s="76" t="s">
        <v>366</v>
      </c>
      <c r="E89" s="30" t="s">
        <v>421</v>
      </c>
      <c r="F89" s="60">
        <f>G89+J89</f>
        <v>406846994</v>
      </c>
      <c r="G89" s="60">
        <v>406846994</v>
      </c>
      <c r="H89" s="60"/>
      <c r="I89" s="60"/>
      <c r="J89" s="60"/>
      <c r="K89" s="60">
        <f>L89+O89</f>
        <v>28172642</v>
      </c>
      <c r="L89" s="60">
        <v>15256000</v>
      </c>
      <c r="M89" s="60"/>
      <c r="N89" s="60"/>
      <c r="O89" s="60">
        <v>12916642</v>
      </c>
      <c r="P89" s="60">
        <v>7190642</v>
      </c>
      <c r="Q89" s="61">
        <f>F89+K89</f>
        <v>435019636</v>
      </c>
    </row>
    <row r="90" spans="1:17" s="11" customFormat="1" ht="15">
      <c r="A90" s="77"/>
      <c r="B90" s="77"/>
      <c r="C90" s="80"/>
      <c r="D90" s="77"/>
      <c r="E90" s="31" t="s">
        <v>303</v>
      </c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1"/>
    </row>
    <row r="91" spans="1:17" s="11" customFormat="1" ht="30">
      <c r="A91" s="78"/>
      <c r="B91" s="78"/>
      <c r="C91" s="80"/>
      <c r="D91" s="78"/>
      <c r="E91" s="31" t="s">
        <v>304</v>
      </c>
      <c r="F91" s="63">
        <f>G91+J91</f>
        <v>321103829</v>
      </c>
      <c r="G91" s="63">
        <v>321103829</v>
      </c>
      <c r="H91" s="63"/>
      <c r="I91" s="63"/>
      <c r="J91" s="63"/>
      <c r="K91" s="63">
        <f>L91+O91</f>
        <v>0</v>
      </c>
      <c r="L91" s="63"/>
      <c r="M91" s="63"/>
      <c r="N91" s="63"/>
      <c r="O91" s="63"/>
      <c r="P91" s="63"/>
      <c r="Q91" s="64">
        <f>F91+K91</f>
        <v>321103829</v>
      </c>
    </row>
    <row r="92" spans="1:17" s="11" customFormat="1" ht="30">
      <c r="A92" s="80" t="s">
        <v>24</v>
      </c>
      <c r="B92" s="80" t="s">
        <v>25</v>
      </c>
      <c r="C92" s="80" t="s">
        <v>321</v>
      </c>
      <c r="D92" s="80" t="s">
        <v>367</v>
      </c>
      <c r="E92" s="30" t="s">
        <v>423</v>
      </c>
      <c r="F92" s="60">
        <f>G92+J92</f>
        <v>1155412377</v>
      </c>
      <c r="G92" s="60">
        <v>1155412377</v>
      </c>
      <c r="H92" s="60"/>
      <c r="I92" s="60"/>
      <c r="J92" s="60"/>
      <c r="K92" s="60">
        <f>L92+O92</f>
        <v>37752368</v>
      </c>
      <c r="L92" s="60">
        <v>15393800</v>
      </c>
      <c r="M92" s="60"/>
      <c r="N92" s="60"/>
      <c r="O92" s="60">
        <v>22358568</v>
      </c>
      <c r="P92" s="60">
        <v>21792268</v>
      </c>
      <c r="Q92" s="61">
        <f>F92+K92</f>
        <v>1193164745</v>
      </c>
    </row>
    <row r="93" spans="1:17" s="11" customFormat="1" ht="15.75" customHeight="1">
      <c r="A93" s="80"/>
      <c r="B93" s="80"/>
      <c r="C93" s="80"/>
      <c r="D93" s="80"/>
      <c r="E93" s="31" t="s">
        <v>303</v>
      </c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1"/>
    </row>
    <row r="94" spans="1:17" s="11" customFormat="1" ht="30">
      <c r="A94" s="80"/>
      <c r="B94" s="80"/>
      <c r="C94" s="80"/>
      <c r="D94" s="80"/>
      <c r="E94" s="31" t="s">
        <v>304</v>
      </c>
      <c r="F94" s="63">
        <f>G94+J94</f>
        <v>905941585</v>
      </c>
      <c r="G94" s="63">
        <v>905941585</v>
      </c>
      <c r="H94" s="63"/>
      <c r="I94" s="63"/>
      <c r="J94" s="63"/>
      <c r="K94" s="63">
        <f>L94+O94</f>
        <v>0</v>
      </c>
      <c r="L94" s="63"/>
      <c r="M94" s="63"/>
      <c r="N94" s="63"/>
      <c r="O94" s="63"/>
      <c r="P94" s="63"/>
      <c r="Q94" s="64">
        <f>F94+K94</f>
        <v>905941585</v>
      </c>
    </row>
    <row r="95" spans="1:17" s="11" customFormat="1" ht="45">
      <c r="A95" s="80" t="s">
        <v>14</v>
      </c>
      <c r="B95" s="80" t="s">
        <v>424</v>
      </c>
      <c r="C95" s="80" t="s">
        <v>322</v>
      </c>
      <c r="D95" s="80" t="s">
        <v>368</v>
      </c>
      <c r="E95" s="30" t="s">
        <v>26</v>
      </c>
      <c r="F95" s="60">
        <f>G95+J95</f>
        <v>74319914</v>
      </c>
      <c r="G95" s="60">
        <v>74319914</v>
      </c>
      <c r="H95" s="60"/>
      <c r="I95" s="60"/>
      <c r="J95" s="60"/>
      <c r="K95" s="60">
        <f>L95+O95</f>
        <v>1024588</v>
      </c>
      <c r="L95" s="60">
        <v>800300</v>
      </c>
      <c r="M95" s="60"/>
      <c r="N95" s="60"/>
      <c r="O95" s="60">
        <v>224288</v>
      </c>
      <c r="P95" s="60">
        <v>224288</v>
      </c>
      <c r="Q95" s="61">
        <f>F95+K95</f>
        <v>75344502</v>
      </c>
    </row>
    <row r="96" spans="1:17" s="11" customFormat="1" ht="15">
      <c r="A96" s="80"/>
      <c r="B96" s="80"/>
      <c r="C96" s="80"/>
      <c r="D96" s="80"/>
      <c r="E96" s="31" t="s">
        <v>303</v>
      </c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1"/>
    </row>
    <row r="97" spans="1:17" s="11" customFormat="1" ht="30">
      <c r="A97" s="80"/>
      <c r="B97" s="80"/>
      <c r="C97" s="80"/>
      <c r="D97" s="80"/>
      <c r="E97" s="31" t="s">
        <v>304</v>
      </c>
      <c r="F97" s="63">
        <f>G97+J97</f>
        <v>59061122</v>
      </c>
      <c r="G97" s="63">
        <v>59061122</v>
      </c>
      <c r="H97" s="63"/>
      <c r="I97" s="63"/>
      <c r="J97" s="63"/>
      <c r="K97" s="63">
        <f>L97+O97</f>
        <v>0</v>
      </c>
      <c r="L97" s="63"/>
      <c r="M97" s="63"/>
      <c r="N97" s="63"/>
      <c r="O97" s="63"/>
      <c r="P97" s="63"/>
      <c r="Q97" s="64">
        <f>F97+K97</f>
        <v>59061122</v>
      </c>
    </row>
    <row r="98" spans="1:17" s="11" customFormat="1" ht="30">
      <c r="A98" s="80" t="s">
        <v>27</v>
      </c>
      <c r="B98" s="80" t="s">
        <v>28</v>
      </c>
      <c r="C98" s="80" t="s">
        <v>323</v>
      </c>
      <c r="D98" s="80" t="s">
        <v>369</v>
      </c>
      <c r="E98" s="30" t="s">
        <v>29</v>
      </c>
      <c r="F98" s="60">
        <f>G98+J98</f>
        <v>102097160</v>
      </c>
      <c r="G98" s="60">
        <v>102097160</v>
      </c>
      <c r="H98" s="60"/>
      <c r="I98" s="60"/>
      <c r="J98" s="60"/>
      <c r="K98" s="60">
        <f>L98+O98</f>
        <v>1859500</v>
      </c>
      <c r="L98" s="60"/>
      <c r="M98" s="60"/>
      <c r="N98" s="60"/>
      <c r="O98" s="60">
        <v>1859500</v>
      </c>
      <c r="P98" s="60">
        <v>1859500</v>
      </c>
      <c r="Q98" s="61">
        <f>F98+K98</f>
        <v>103956660</v>
      </c>
    </row>
    <row r="99" spans="1:17" s="11" customFormat="1" ht="15">
      <c r="A99" s="80"/>
      <c r="B99" s="80"/>
      <c r="C99" s="80"/>
      <c r="D99" s="80"/>
      <c r="E99" s="31" t="s">
        <v>303</v>
      </c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1"/>
    </row>
    <row r="100" spans="1:17" s="11" customFormat="1" ht="30">
      <c r="A100" s="80"/>
      <c r="B100" s="80"/>
      <c r="C100" s="80"/>
      <c r="D100" s="80"/>
      <c r="E100" s="31" t="s">
        <v>304</v>
      </c>
      <c r="F100" s="63">
        <f>G100+J100</f>
        <v>84826079</v>
      </c>
      <c r="G100" s="63">
        <v>84826079</v>
      </c>
      <c r="H100" s="63"/>
      <c r="I100" s="63"/>
      <c r="J100" s="63"/>
      <c r="K100" s="63">
        <f>L100+O100</f>
        <v>0</v>
      </c>
      <c r="L100" s="63"/>
      <c r="M100" s="63"/>
      <c r="N100" s="63"/>
      <c r="O100" s="63"/>
      <c r="P100" s="63"/>
      <c r="Q100" s="64">
        <f>F100+K100</f>
        <v>84826079</v>
      </c>
    </row>
    <row r="101" spans="1:17" s="11" customFormat="1" ht="45">
      <c r="A101" s="80" t="s">
        <v>15</v>
      </c>
      <c r="B101" s="80" t="s">
        <v>425</v>
      </c>
      <c r="C101" s="80" t="s">
        <v>324</v>
      </c>
      <c r="D101" s="80" t="s">
        <v>370</v>
      </c>
      <c r="E101" s="30" t="s">
        <v>428</v>
      </c>
      <c r="F101" s="60">
        <f>G101+J101</f>
        <v>53097996</v>
      </c>
      <c r="G101" s="60">
        <v>53097996</v>
      </c>
      <c r="H101" s="60"/>
      <c r="I101" s="60"/>
      <c r="J101" s="60"/>
      <c r="K101" s="60">
        <f>L101+O101</f>
        <v>0</v>
      </c>
      <c r="L101" s="60"/>
      <c r="M101" s="60"/>
      <c r="N101" s="60"/>
      <c r="O101" s="60"/>
      <c r="P101" s="60"/>
      <c r="Q101" s="61">
        <f>F101+K101</f>
        <v>53097996</v>
      </c>
    </row>
    <row r="102" spans="1:17" s="11" customFormat="1" ht="18" customHeight="1">
      <c r="A102" s="80"/>
      <c r="B102" s="80"/>
      <c r="C102" s="80"/>
      <c r="D102" s="80"/>
      <c r="E102" s="31" t="s">
        <v>303</v>
      </c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1"/>
    </row>
    <row r="103" spans="1:17" s="11" customFormat="1" ht="30">
      <c r="A103" s="80"/>
      <c r="B103" s="80"/>
      <c r="C103" s="80"/>
      <c r="D103" s="80"/>
      <c r="E103" s="31" t="s">
        <v>304</v>
      </c>
      <c r="F103" s="63">
        <f>G103+J103</f>
        <v>47235786</v>
      </c>
      <c r="G103" s="63">
        <v>47235786</v>
      </c>
      <c r="H103" s="63"/>
      <c r="I103" s="63"/>
      <c r="J103" s="63"/>
      <c r="K103" s="63">
        <f>L103+O103</f>
        <v>0</v>
      </c>
      <c r="L103" s="63"/>
      <c r="M103" s="63"/>
      <c r="N103" s="63"/>
      <c r="O103" s="63"/>
      <c r="P103" s="63"/>
      <c r="Q103" s="64">
        <f>F103+K103</f>
        <v>47235786</v>
      </c>
    </row>
    <row r="104" spans="1:17" s="11" customFormat="1" ht="21" customHeight="1">
      <c r="A104" s="80" t="s">
        <v>16</v>
      </c>
      <c r="B104" s="80" t="s">
        <v>426</v>
      </c>
      <c r="C104" s="80" t="s">
        <v>325</v>
      </c>
      <c r="D104" s="80" t="s">
        <v>371</v>
      </c>
      <c r="E104" s="30" t="s">
        <v>430</v>
      </c>
      <c r="F104" s="60">
        <f>G104+J104</f>
        <v>48943042</v>
      </c>
      <c r="G104" s="60">
        <v>48943042</v>
      </c>
      <c r="H104" s="60"/>
      <c r="I104" s="60"/>
      <c r="J104" s="60"/>
      <c r="K104" s="60">
        <f>L104+O104</f>
        <v>708200</v>
      </c>
      <c r="L104" s="60">
        <v>708200</v>
      </c>
      <c r="M104" s="60"/>
      <c r="N104" s="60"/>
      <c r="O104" s="60"/>
      <c r="P104" s="60"/>
      <c r="Q104" s="61">
        <f>F104+K104</f>
        <v>49651242</v>
      </c>
    </row>
    <row r="105" spans="1:17" s="11" customFormat="1" ht="15">
      <c r="A105" s="80"/>
      <c r="B105" s="80"/>
      <c r="C105" s="80"/>
      <c r="D105" s="80"/>
      <c r="E105" s="31" t="s">
        <v>303</v>
      </c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1"/>
    </row>
    <row r="106" spans="1:17" s="11" customFormat="1" ht="30">
      <c r="A106" s="80"/>
      <c r="B106" s="80"/>
      <c r="C106" s="80"/>
      <c r="D106" s="80"/>
      <c r="E106" s="31" t="s">
        <v>304</v>
      </c>
      <c r="F106" s="63">
        <f>G106+J106</f>
        <v>41322313</v>
      </c>
      <c r="G106" s="63">
        <v>41322313</v>
      </c>
      <c r="H106" s="63"/>
      <c r="I106" s="63"/>
      <c r="J106" s="63"/>
      <c r="K106" s="63">
        <f>L106+O106</f>
        <v>0</v>
      </c>
      <c r="L106" s="63"/>
      <c r="M106" s="63"/>
      <c r="N106" s="63"/>
      <c r="O106" s="63"/>
      <c r="P106" s="63"/>
      <c r="Q106" s="64">
        <f>F106+K106</f>
        <v>41322313</v>
      </c>
    </row>
    <row r="107" spans="1:17" s="11" customFormat="1" ht="30">
      <c r="A107" s="80" t="s">
        <v>17</v>
      </c>
      <c r="B107" s="80" t="s">
        <v>427</v>
      </c>
      <c r="C107" s="80" t="s">
        <v>326</v>
      </c>
      <c r="D107" s="80" t="s">
        <v>372</v>
      </c>
      <c r="E107" s="30" t="s">
        <v>30</v>
      </c>
      <c r="F107" s="60">
        <f>G107+J107</f>
        <v>599728693</v>
      </c>
      <c r="G107" s="60">
        <v>599728693</v>
      </c>
      <c r="H107" s="60"/>
      <c r="I107" s="60"/>
      <c r="J107" s="60"/>
      <c r="K107" s="60">
        <f>L107+O107</f>
        <v>48500</v>
      </c>
      <c r="L107" s="60">
        <v>8000</v>
      </c>
      <c r="M107" s="60"/>
      <c r="N107" s="60"/>
      <c r="O107" s="60">
        <v>40500</v>
      </c>
      <c r="P107" s="60"/>
      <c r="Q107" s="61">
        <f>F107+K107</f>
        <v>599777193</v>
      </c>
    </row>
    <row r="108" spans="1:17" s="17" customFormat="1" ht="15">
      <c r="A108" s="80"/>
      <c r="B108" s="80"/>
      <c r="C108" s="80"/>
      <c r="D108" s="80"/>
      <c r="E108" s="31" t="s">
        <v>303</v>
      </c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1"/>
    </row>
    <row r="109" spans="1:17" s="17" customFormat="1" ht="30">
      <c r="A109" s="80"/>
      <c r="B109" s="80"/>
      <c r="C109" s="80"/>
      <c r="D109" s="80"/>
      <c r="E109" s="31" t="s">
        <v>304</v>
      </c>
      <c r="F109" s="63">
        <f>G109+J109</f>
        <v>438034912</v>
      </c>
      <c r="G109" s="63">
        <v>438034912</v>
      </c>
      <c r="H109" s="63"/>
      <c r="I109" s="63"/>
      <c r="J109" s="63"/>
      <c r="K109" s="63">
        <f>L109+O109</f>
        <v>0</v>
      </c>
      <c r="L109" s="63"/>
      <c r="M109" s="63"/>
      <c r="N109" s="63"/>
      <c r="O109" s="63"/>
      <c r="P109" s="63"/>
      <c r="Q109" s="64">
        <f>F109+K109</f>
        <v>438034912</v>
      </c>
    </row>
    <row r="110" spans="1:17" s="11" customFormat="1" ht="30">
      <c r="A110" s="80" t="s">
        <v>18</v>
      </c>
      <c r="B110" s="80" t="s">
        <v>429</v>
      </c>
      <c r="C110" s="80" t="s">
        <v>327</v>
      </c>
      <c r="D110" s="80" t="s">
        <v>373</v>
      </c>
      <c r="E110" s="30" t="s">
        <v>432</v>
      </c>
      <c r="F110" s="60">
        <f>G110+J110</f>
        <v>12846244</v>
      </c>
      <c r="G110" s="60">
        <v>12846244</v>
      </c>
      <c r="H110" s="60"/>
      <c r="I110" s="60"/>
      <c r="J110" s="60"/>
      <c r="K110" s="60">
        <f>L110+O110</f>
        <v>0</v>
      </c>
      <c r="L110" s="60"/>
      <c r="M110" s="60"/>
      <c r="N110" s="60"/>
      <c r="O110" s="60"/>
      <c r="P110" s="60"/>
      <c r="Q110" s="61">
        <f>F110+K110</f>
        <v>12846244</v>
      </c>
    </row>
    <row r="111" spans="1:17" s="11" customFormat="1" ht="16.5" customHeight="1">
      <c r="A111" s="80"/>
      <c r="B111" s="80"/>
      <c r="C111" s="80"/>
      <c r="D111" s="80"/>
      <c r="E111" s="31" t="s">
        <v>303</v>
      </c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1"/>
    </row>
    <row r="112" spans="1:17" s="11" customFormat="1" ht="30">
      <c r="A112" s="80"/>
      <c r="B112" s="80"/>
      <c r="C112" s="80"/>
      <c r="D112" s="80"/>
      <c r="E112" s="31" t="s">
        <v>304</v>
      </c>
      <c r="F112" s="63">
        <f>G112+J112</f>
        <v>11544698</v>
      </c>
      <c r="G112" s="63">
        <v>11544698</v>
      </c>
      <c r="H112" s="63"/>
      <c r="I112" s="63"/>
      <c r="J112" s="63"/>
      <c r="K112" s="63">
        <f>L112+O112</f>
        <v>0</v>
      </c>
      <c r="L112" s="63"/>
      <c r="M112" s="63"/>
      <c r="N112" s="63"/>
      <c r="O112" s="63"/>
      <c r="P112" s="63"/>
      <c r="Q112" s="64">
        <f>F112+K112</f>
        <v>11544698</v>
      </c>
    </row>
    <row r="113" spans="1:17" s="11" customFormat="1" ht="30">
      <c r="A113" s="80" t="s">
        <v>19</v>
      </c>
      <c r="B113" s="80" t="s">
        <v>431</v>
      </c>
      <c r="C113" s="80" t="s">
        <v>328</v>
      </c>
      <c r="D113" s="80" t="s">
        <v>373</v>
      </c>
      <c r="E113" s="30" t="s">
        <v>31</v>
      </c>
      <c r="F113" s="60">
        <f>G113+J113</f>
        <v>11850864</v>
      </c>
      <c r="G113" s="60">
        <v>11850864</v>
      </c>
      <c r="H113" s="60"/>
      <c r="I113" s="60"/>
      <c r="J113" s="60"/>
      <c r="K113" s="60">
        <f>L113+O113</f>
        <v>9331300</v>
      </c>
      <c r="L113" s="60">
        <v>9281300</v>
      </c>
      <c r="M113" s="60"/>
      <c r="N113" s="60"/>
      <c r="O113" s="60">
        <v>50000</v>
      </c>
      <c r="P113" s="60"/>
      <c r="Q113" s="61">
        <f>F113+K113</f>
        <v>21182164</v>
      </c>
    </row>
    <row r="114" spans="1:17" s="11" customFormat="1" ht="15">
      <c r="A114" s="80"/>
      <c r="B114" s="80"/>
      <c r="C114" s="80"/>
      <c r="D114" s="80"/>
      <c r="E114" s="31" t="s">
        <v>303</v>
      </c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1"/>
    </row>
    <row r="115" spans="1:17" s="11" customFormat="1" ht="30">
      <c r="A115" s="80"/>
      <c r="B115" s="80"/>
      <c r="C115" s="80"/>
      <c r="D115" s="80"/>
      <c r="E115" s="31" t="s">
        <v>304</v>
      </c>
      <c r="F115" s="63">
        <f>G115+J115</f>
        <v>9903516</v>
      </c>
      <c r="G115" s="63">
        <v>9903516</v>
      </c>
      <c r="H115" s="63"/>
      <c r="I115" s="63"/>
      <c r="J115" s="63"/>
      <c r="K115" s="63">
        <f>L115+O115</f>
        <v>0</v>
      </c>
      <c r="L115" s="63"/>
      <c r="M115" s="63"/>
      <c r="N115" s="63"/>
      <c r="O115" s="63"/>
      <c r="P115" s="63"/>
      <c r="Q115" s="64">
        <f>F115+K115</f>
        <v>9903516</v>
      </c>
    </row>
    <row r="116" spans="1:17" s="11" customFormat="1" ht="45">
      <c r="A116" s="80" t="s">
        <v>32</v>
      </c>
      <c r="B116" s="80" t="s">
        <v>33</v>
      </c>
      <c r="C116" s="80" t="s">
        <v>329</v>
      </c>
      <c r="D116" s="80" t="s">
        <v>252</v>
      </c>
      <c r="E116" s="30" t="s">
        <v>435</v>
      </c>
      <c r="F116" s="60">
        <f>G116+J116</f>
        <v>4389922</v>
      </c>
      <c r="G116" s="60">
        <v>4389922</v>
      </c>
      <c r="H116" s="60"/>
      <c r="I116" s="60"/>
      <c r="J116" s="60"/>
      <c r="K116" s="60">
        <f>L116+O116</f>
        <v>100000</v>
      </c>
      <c r="L116" s="60"/>
      <c r="M116" s="60"/>
      <c r="N116" s="60"/>
      <c r="O116" s="60">
        <v>100000</v>
      </c>
      <c r="P116" s="60">
        <v>100000</v>
      </c>
      <c r="Q116" s="61">
        <f>F116+K116</f>
        <v>4489922</v>
      </c>
    </row>
    <row r="117" spans="1:17" s="11" customFormat="1" ht="15">
      <c r="A117" s="80"/>
      <c r="B117" s="80"/>
      <c r="C117" s="80"/>
      <c r="D117" s="80"/>
      <c r="E117" s="31" t="s">
        <v>303</v>
      </c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1"/>
    </row>
    <row r="118" spans="1:17" s="11" customFormat="1" ht="30">
      <c r="A118" s="80"/>
      <c r="B118" s="80"/>
      <c r="C118" s="80"/>
      <c r="D118" s="80"/>
      <c r="E118" s="31" t="s">
        <v>304</v>
      </c>
      <c r="F118" s="63">
        <f>G118+J118</f>
        <v>3839087</v>
      </c>
      <c r="G118" s="63">
        <v>3839087</v>
      </c>
      <c r="H118" s="63"/>
      <c r="I118" s="63"/>
      <c r="J118" s="63"/>
      <c r="K118" s="63">
        <f>L118+O118</f>
        <v>0</v>
      </c>
      <c r="L118" s="63"/>
      <c r="M118" s="63"/>
      <c r="N118" s="63"/>
      <c r="O118" s="65"/>
      <c r="P118" s="63"/>
      <c r="Q118" s="64">
        <f>F118+K118</f>
        <v>3839087</v>
      </c>
    </row>
    <row r="119" spans="1:17" s="11" customFormat="1" ht="30">
      <c r="A119" s="80" t="s">
        <v>20</v>
      </c>
      <c r="B119" s="80" t="s">
        <v>433</v>
      </c>
      <c r="C119" s="80" t="s">
        <v>330</v>
      </c>
      <c r="D119" s="80" t="s">
        <v>253</v>
      </c>
      <c r="E119" s="30" t="s">
        <v>436</v>
      </c>
      <c r="F119" s="60">
        <f>G119+J119</f>
        <v>22100405</v>
      </c>
      <c r="G119" s="60">
        <v>22100405</v>
      </c>
      <c r="H119" s="60"/>
      <c r="I119" s="60"/>
      <c r="J119" s="60"/>
      <c r="K119" s="60">
        <f>L119+O119</f>
        <v>0</v>
      </c>
      <c r="L119" s="60"/>
      <c r="M119" s="60"/>
      <c r="N119" s="60"/>
      <c r="O119" s="60"/>
      <c r="P119" s="60"/>
      <c r="Q119" s="61">
        <f>F119+K119</f>
        <v>22100405</v>
      </c>
    </row>
    <row r="120" spans="1:17" s="11" customFormat="1" ht="15">
      <c r="A120" s="80"/>
      <c r="B120" s="80"/>
      <c r="C120" s="80"/>
      <c r="D120" s="80"/>
      <c r="E120" s="31" t="s">
        <v>303</v>
      </c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1"/>
    </row>
    <row r="121" spans="1:17" s="11" customFormat="1" ht="30">
      <c r="A121" s="80"/>
      <c r="B121" s="80"/>
      <c r="C121" s="80"/>
      <c r="D121" s="80"/>
      <c r="E121" s="31" t="s">
        <v>304</v>
      </c>
      <c r="F121" s="63">
        <f>G121+J121</f>
        <v>20650369</v>
      </c>
      <c r="G121" s="63">
        <v>20650369</v>
      </c>
      <c r="H121" s="63"/>
      <c r="I121" s="63"/>
      <c r="J121" s="63"/>
      <c r="K121" s="63">
        <f>L121+O121</f>
        <v>0</v>
      </c>
      <c r="L121" s="63"/>
      <c r="M121" s="63"/>
      <c r="N121" s="63"/>
      <c r="O121" s="63"/>
      <c r="P121" s="63"/>
      <c r="Q121" s="64">
        <f>F121+K121</f>
        <v>20650369</v>
      </c>
    </row>
    <row r="122" spans="1:17" s="11" customFormat="1" ht="34.5" customHeight="1">
      <c r="A122" s="32" t="s">
        <v>21</v>
      </c>
      <c r="B122" s="32" t="s">
        <v>434</v>
      </c>
      <c r="C122" s="32"/>
      <c r="D122" s="32"/>
      <c r="E122" s="33" t="s">
        <v>249</v>
      </c>
      <c r="F122" s="62">
        <f>F123+F126+F129+F132</f>
        <v>10168350</v>
      </c>
      <c r="G122" s="62">
        <f>G123+G126+G129+G132</f>
        <v>10168350</v>
      </c>
      <c r="H122" s="62">
        <f aca="true" t="shared" si="16" ref="H122:Q122">H123+H126+H129+H132</f>
        <v>0</v>
      </c>
      <c r="I122" s="62">
        <f t="shared" si="16"/>
        <v>0</v>
      </c>
      <c r="J122" s="62">
        <f t="shared" si="16"/>
        <v>0</v>
      </c>
      <c r="K122" s="62">
        <f t="shared" si="16"/>
        <v>0</v>
      </c>
      <c r="L122" s="62">
        <f t="shared" si="16"/>
        <v>0</v>
      </c>
      <c r="M122" s="62">
        <f t="shared" si="16"/>
        <v>0</v>
      </c>
      <c r="N122" s="62">
        <f t="shared" si="16"/>
        <v>0</v>
      </c>
      <c r="O122" s="62">
        <f t="shared" si="16"/>
        <v>0</v>
      </c>
      <c r="P122" s="62">
        <f t="shared" si="16"/>
        <v>0</v>
      </c>
      <c r="Q122" s="61">
        <f t="shared" si="16"/>
        <v>10168350</v>
      </c>
    </row>
    <row r="123" spans="1:17" s="11" customFormat="1" ht="45">
      <c r="A123" s="79" t="s">
        <v>34</v>
      </c>
      <c r="B123" s="79" t="s">
        <v>35</v>
      </c>
      <c r="C123" s="79" t="s">
        <v>332</v>
      </c>
      <c r="D123" s="79" t="s">
        <v>253</v>
      </c>
      <c r="E123" s="31" t="s">
        <v>36</v>
      </c>
      <c r="F123" s="63">
        <f>G123+J123</f>
        <v>3237028</v>
      </c>
      <c r="G123" s="63">
        <v>3237028</v>
      </c>
      <c r="H123" s="63"/>
      <c r="I123" s="63"/>
      <c r="J123" s="63"/>
      <c r="K123" s="63">
        <f>L123+O123</f>
        <v>0</v>
      </c>
      <c r="L123" s="63"/>
      <c r="M123" s="63"/>
      <c r="N123" s="63"/>
      <c r="O123" s="63"/>
      <c r="P123" s="63"/>
      <c r="Q123" s="64">
        <f>F123+K123</f>
        <v>3237028</v>
      </c>
    </row>
    <row r="124" spans="1:17" s="11" customFormat="1" ht="15">
      <c r="A124" s="79"/>
      <c r="B124" s="79"/>
      <c r="C124" s="79"/>
      <c r="D124" s="79"/>
      <c r="E124" s="31" t="s">
        <v>302</v>
      </c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4"/>
    </row>
    <row r="125" spans="1:17" s="11" customFormat="1" ht="30">
      <c r="A125" s="79"/>
      <c r="B125" s="79"/>
      <c r="C125" s="79"/>
      <c r="D125" s="79"/>
      <c r="E125" s="31" t="s">
        <v>304</v>
      </c>
      <c r="F125" s="63">
        <f>G125+J125</f>
        <v>950000</v>
      </c>
      <c r="G125" s="63">
        <v>950000</v>
      </c>
      <c r="H125" s="63"/>
      <c r="I125" s="63"/>
      <c r="J125" s="63"/>
      <c r="K125" s="63">
        <f>L125+O125</f>
        <v>0</v>
      </c>
      <c r="L125" s="63"/>
      <c r="M125" s="63"/>
      <c r="N125" s="63"/>
      <c r="O125" s="63"/>
      <c r="P125" s="63"/>
      <c r="Q125" s="64">
        <f>F125+K125</f>
        <v>950000</v>
      </c>
    </row>
    <row r="126" spans="1:17" s="11" customFormat="1" ht="45" hidden="1">
      <c r="A126" s="79" t="s">
        <v>37</v>
      </c>
      <c r="B126" s="79" t="s">
        <v>38</v>
      </c>
      <c r="C126" s="79" t="s">
        <v>333</v>
      </c>
      <c r="D126" s="79" t="s">
        <v>253</v>
      </c>
      <c r="E126" s="31" t="s">
        <v>39</v>
      </c>
      <c r="F126" s="63">
        <f>G126+J126</f>
        <v>0</v>
      </c>
      <c r="G126" s="63"/>
      <c r="H126" s="63"/>
      <c r="I126" s="63"/>
      <c r="J126" s="63"/>
      <c r="K126" s="63">
        <f>L126+O126</f>
        <v>0</v>
      </c>
      <c r="L126" s="63"/>
      <c r="M126" s="63"/>
      <c r="N126" s="63"/>
      <c r="O126" s="63"/>
      <c r="P126" s="63"/>
      <c r="Q126" s="64">
        <f>F126+K126</f>
        <v>0</v>
      </c>
    </row>
    <row r="127" spans="1:17" s="11" customFormat="1" ht="15" hidden="1">
      <c r="A127" s="79"/>
      <c r="B127" s="79"/>
      <c r="C127" s="79"/>
      <c r="D127" s="79"/>
      <c r="E127" s="31" t="s">
        <v>302</v>
      </c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4"/>
    </row>
    <row r="128" spans="1:17" s="11" customFormat="1" ht="30" hidden="1">
      <c r="A128" s="79"/>
      <c r="B128" s="79"/>
      <c r="C128" s="79"/>
      <c r="D128" s="79"/>
      <c r="E128" s="31" t="s">
        <v>304</v>
      </c>
      <c r="F128" s="63">
        <f>G128+J128</f>
        <v>0</v>
      </c>
      <c r="G128" s="63"/>
      <c r="H128" s="63"/>
      <c r="I128" s="63"/>
      <c r="J128" s="63"/>
      <c r="K128" s="63">
        <f>L128+O128</f>
        <v>0</v>
      </c>
      <c r="L128" s="63"/>
      <c r="M128" s="63"/>
      <c r="N128" s="63"/>
      <c r="O128" s="63"/>
      <c r="P128" s="63"/>
      <c r="Q128" s="64">
        <f>F128+K128</f>
        <v>0</v>
      </c>
    </row>
    <row r="129" spans="1:17" s="11" customFormat="1" ht="30">
      <c r="A129" s="34" t="s">
        <v>40</v>
      </c>
      <c r="B129" s="34" t="s">
        <v>41</v>
      </c>
      <c r="C129" s="34" t="s">
        <v>334</v>
      </c>
      <c r="D129" s="34" t="s">
        <v>253</v>
      </c>
      <c r="E129" s="31" t="s">
        <v>484</v>
      </c>
      <c r="F129" s="63">
        <f>G129+J129</f>
        <v>6931322</v>
      </c>
      <c r="G129" s="63">
        <v>6931322</v>
      </c>
      <c r="H129" s="63"/>
      <c r="I129" s="63"/>
      <c r="J129" s="63"/>
      <c r="K129" s="63">
        <f>L129+O129</f>
        <v>0</v>
      </c>
      <c r="L129" s="63"/>
      <c r="M129" s="63"/>
      <c r="N129" s="63"/>
      <c r="O129" s="63"/>
      <c r="P129" s="63"/>
      <c r="Q129" s="64">
        <f>F129+K129</f>
        <v>6931322</v>
      </c>
    </row>
    <row r="130" spans="1:17" s="11" customFormat="1" ht="15" hidden="1">
      <c r="A130" s="47"/>
      <c r="B130" s="47"/>
      <c r="C130" s="47"/>
      <c r="D130" s="47"/>
      <c r="E130" s="46" t="s">
        <v>302</v>
      </c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7"/>
    </row>
    <row r="131" spans="1:17" s="11" customFormat="1" ht="30" hidden="1">
      <c r="A131" s="48"/>
      <c r="B131" s="48"/>
      <c r="C131" s="48"/>
      <c r="D131" s="48"/>
      <c r="E131" s="31" t="s">
        <v>304</v>
      </c>
      <c r="F131" s="63">
        <f>G131+J131</f>
        <v>0</v>
      </c>
      <c r="G131" s="63"/>
      <c r="H131" s="63"/>
      <c r="I131" s="63"/>
      <c r="J131" s="63"/>
      <c r="K131" s="63">
        <f>L131+O131</f>
        <v>0</v>
      </c>
      <c r="L131" s="63"/>
      <c r="M131" s="63"/>
      <c r="N131" s="63"/>
      <c r="O131" s="63"/>
      <c r="P131" s="63"/>
      <c r="Q131" s="64">
        <f>F131+K131</f>
        <v>0</v>
      </c>
    </row>
    <row r="132" spans="1:17" s="11" customFormat="1" ht="45" customHeight="1" hidden="1">
      <c r="A132" s="79" t="s">
        <v>533</v>
      </c>
      <c r="B132" s="79" t="s">
        <v>534</v>
      </c>
      <c r="C132" s="79"/>
      <c r="D132" s="79" t="s">
        <v>253</v>
      </c>
      <c r="E132" s="31" t="s">
        <v>535</v>
      </c>
      <c r="F132" s="63">
        <f>G132+J132</f>
        <v>0</v>
      </c>
      <c r="G132" s="60"/>
      <c r="H132" s="63"/>
      <c r="I132" s="63"/>
      <c r="J132" s="63"/>
      <c r="K132" s="63">
        <f>L132+O132</f>
        <v>0</v>
      </c>
      <c r="L132" s="63"/>
      <c r="M132" s="63"/>
      <c r="N132" s="63"/>
      <c r="O132" s="63"/>
      <c r="P132" s="63"/>
      <c r="Q132" s="64">
        <f>F132+K132</f>
        <v>0</v>
      </c>
    </row>
    <row r="133" spans="1:17" s="11" customFormat="1" ht="15" customHeight="1" hidden="1">
      <c r="A133" s="79"/>
      <c r="B133" s="79"/>
      <c r="C133" s="79"/>
      <c r="D133" s="79"/>
      <c r="E133" s="31" t="s">
        <v>302</v>
      </c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4"/>
    </row>
    <row r="134" spans="1:17" s="11" customFormat="1" ht="30" customHeight="1" hidden="1">
      <c r="A134" s="79"/>
      <c r="B134" s="79"/>
      <c r="C134" s="79"/>
      <c r="D134" s="79"/>
      <c r="E134" s="31" t="s">
        <v>304</v>
      </c>
      <c r="F134" s="63">
        <f aca="true" t="shared" si="17" ref="F134:F152">G134+J134</f>
        <v>0</v>
      </c>
      <c r="G134" s="60"/>
      <c r="H134" s="63"/>
      <c r="I134" s="63"/>
      <c r="J134" s="63"/>
      <c r="K134" s="63">
        <f>L134+O134</f>
        <v>0</v>
      </c>
      <c r="L134" s="63"/>
      <c r="M134" s="63"/>
      <c r="N134" s="63"/>
      <c r="O134" s="63"/>
      <c r="P134" s="63"/>
      <c r="Q134" s="64">
        <f>F134+K134</f>
        <v>0</v>
      </c>
    </row>
    <row r="135" spans="1:17" s="11" customFormat="1" ht="28.5" customHeight="1">
      <c r="A135" s="32" t="s">
        <v>42</v>
      </c>
      <c r="B135" s="32" t="s">
        <v>43</v>
      </c>
      <c r="C135" s="32" t="s">
        <v>331</v>
      </c>
      <c r="D135" s="32"/>
      <c r="E135" s="33" t="s">
        <v>692</v>
      </c>
      <c r="F135" s="62">
        <f t="shared" si="17"/>
        <v>305771876.88</v>
      </c>
      <c r="G135" s="62">
        <f>G136+G139</f>
        <v>305771876.88</v>
      </c>
      <c r="H135" s="62">
        <f>H136+H139</f>
        <v>0</v>
      </c>
      <c r="I135" s="62">
        <f>I136+I139</f>
        <v>0</v>
      </c>
      <c r="J135" s="62">
        <f>J136+J139</f>
        <v>0</v>
      </c>
      <c r="K135" s="62">
        <f>L135+O135</f>
        <v>431396541.4</v>
      </c>
      <c r="L135" s="62">
        <f>L136+L139</f>
        <v>23717973.95</v>
      </c>
      <c r="M135" s="62">
        <f>M136+M139</f>
        <v>0</v>
      </c>
      <c r="N135" s="62">
        <f>N136+N139</f>
        <v>0</v>
      </c>
      <c r="O135" s="62">
        <f>O136+O139</f>
        <v>407678567.45</v>
      </c>
      <c r="P135" s="62">
        <f>P136+P139</f>
        <v>407628567.45</v>
      </c>
      <c r="Q135" s="61">
        <f>F135+K135</f>
        <v>737168418.28</v>
      </c>
    </row>
    <row r="136" spans="1:17" s="29" customFormat="1" ht="45">
      <c r="A136" s="73" t="s">
        <v>686</v>
      </c>
      <c r="B136" s="73" t="s">
        <v>687</v>
      </c>
      <c r="C136" s="73"/>
      <c r="D136" s="73" t="s">
        <v>253</v>
      </c>
      <c r="E136" s="31" t="s">
        <v>690</v>
      </c>
      <c r="F136" s="68">
        <f t="shared" si="17"/>
        <v>113736326</v>
      </c>
      <c r="G136" s="68">
        <v>113736326</v>
      </c>
      <c r="H136" s="68"/>
      <c r="I136" s="68"/>
      <c r="J136" s="68"/>
      <c r="K136" s="68">
        <f>L136+O136</f>
        <v>4472900</v>
      </c>
      <c r="L136" s="68">
        <v>4422900</v>
      </c>
      <c r="M136" s="68">
        <v>0</v>
      </c>
      <c r="N136" s="68">
        <v>0</v>
      </c>
      <c r="O136" s="68">
        <v>50000</v>
      </c>
      <c r="P136" s="68">
        <v>0</v>
      </c>
      <c r="Q136" s="64">
        <f>F136+K136</f>
        <v>118209226</v>
      </c>
    </row>
    <row r="137" spans="1:17" s="29" customFormat="1" ht="14.25" customHeight="1">
      <c r="A137" s="74"/>
      <c r="B137" s="74"/>
      <c r="C137" s="74"/>
      <c r="D137" s="74"/>
      <c r="E137" s="31" t="s">
        <v>302</v>
      </c>
      <c r="F137" s="68">
        <f t="shared" si="17"/>
        <v>0</v>
      </c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4"/>
    </row>
    <row r="138" spans="1:17" s="29" customFormat="1" ht="30">
      <c r="A138" s="75"/>
      <c r="B138" s="75"/>
      <c r="C138" s="75"/>
      <c r="D138" s="75"/>
      <c r="E138" s="31" t="s">
        <v>304</v>
      </c>
      <c r="F138" s="68">
        <f t="shared" si="17"/>
        <v>94102704</v>
      </c>
      <c r="G138" s="68">
        <v>94102704</v>
      </c>
      <c r="H138" s="68"/>
      <c r="I138" s="68"/>
      <c r="J138" s="68"/>
      <c r="K138" s="68">
        <f>L138+O138</f>
        <v>0</v>
      </c>
      <c r="L138" s="68"/>
      <c r="M138" s="68">
        <v>0</v>
      </c>
      <c r="N138" s="68">
        <v>0</v>
      </c>
      <c r="O138" s="68"/>
      <c r="P138" s="68"/>
      <c r="Q138" s="64">
        <f>F138+K138</f>
        <v>94102704</v>
      </c>
    </row>
    <row r="139" spans="1:17" s="29" customFormat="1" ht="30">
      <c r="A139" s="73" t="s">
        <v>688</v>
      </c>
      <c r="B139" s="73" t="s">
        <v>689</v>
      </c>
      <c r="C139" s="73"/>
      <c r="D139" s="73" t="s">
        <v>253</v>
      </c>
      <c r="E139" s="31" t="s">
        <v>691</v>
      </c>
      <c r="F139" s="68">
        <f t="shared" si="17"/>
        <v>192035550.88</v>
      </c>
      <c r="G139" s="68">
        <v>192035550.88</v>
      </c>
      <c r="H139" s="68"/>
      <c r="I139" s="68"/>
      <c r="J139" s="68"/>
      <c r="K139" s="68">
        <f>L139+O139</f>
        <v>426923641.4</v>
      </c>
      <c r="L139" s="68">
        <v>19295073.95</v>
      </c>
      <c r="M139" s="68">
        <v>0</v>
      </c>
      <c r="N139" s="68">
        <v>0</v>
      </c>
      <c r="O139" s="68">
        <v>407628567.45</v>
      </c>
      <c r="P139" s="68">
        <v>407628567.45</v>
      </c>
      <c r="Q139" s="64">
        <f>F139+K139</f>
        <v>618959192.28</v>
      </c>
    </row>
    <row r="140" spans="1:17" s="29" customFormat="1" ht="14.25" customHeight="1">
      <c r="A140" s="74"/>
      <c r="B140" s="74"/>
      <c r="C140" s="74"/>
      <c r="D140" s="74"/>
      <c r="E140" s="31" t="s">
        <v>302</v>
      </c>
      <c r="F140" s="68">
        <f t="shared" si="17"/>
        <v>0</v>
      </c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4"/>
    </row>
    <row r="141" spans="1:17" s="29" customFormat="1" ht="30">
      <c r="A141" s="75"/>
      <c r="B141" s="75"/>
      <c r="C141" s="75"/>
      <c r="D141" s="75"/>
      <c r="E141" s="31" t="s">
        <v>304</v>
      </c>
      <c r="F141" s="68">
        <f t="shared" si="17"/>
        <v>84919600</v>
      </c>
      <c r="G141" s="68">
        <v>84919600</v>
      </c>
      <c r="H141" s="68"/>
      <c r="I141" s="68"/>
      <c r="J141" s="68"/>
      <c r="K141" s="68">
        <f>L141+O141</f>
        <v>208398500</v>
      </c>
      <c r="L141" s="68">
        <v>17675900</v>
      </c>
      <c r="M141" s="68">
        <v>0</v>
      </c>
      <c r="N141" s="68">
        <v>0</v>
      </c>
      <c r="O141" s="68">
        <v>190722600</v>
      </c>
      <c r="P141" s="68">
        <v>190722600</v>
      </c>
      <c r="Q141" s="64">
        <f>F141+K141</f>
        <v>293318100</v>
      </c>
    </row>
    <row r="142" spans="1:17" s="11" customFormat="1" ht="18.75" customHeight="1">
      <c r="A142" s="21" t="s">
        <v>44</v>
      </c>
      <c r="B142" s="21" t="s">
        <v>463</v>
      </c>
      <c r="C142" s="21">
        <v>110201</v>
      </c>
      <c r="D142" s="21" t="s">
        <v>254</v>
      </c>
      <c r="E142" s="30" t="s">
        <v>45</v>
      </c>
      <c r="F142" s="60">
        <f t="shared" si="17"/>
        <v>2732300</v>
      </c>
      <c r="G142" s="60">
        <v>2732300</v>
      </c>
      <c r="H142" s="60">
        <v>2053200</v>
      </c>
      <c r="I142" s="60">
        <v>80000</v>
      </c>
      <c r="J142" s="60"/>
      <c r="K142" s="60">
        <f>L142+O142</f>
        <v>163000</v>
      </c>
      <c r="L142" s="60"/>
      <c r="M142" s="60"/>
      <c r="N142" s="60"/>
      <c r="O142" s="60">
        <v>163000</v>
      </c>
      <c r="P142" s="60">
        <v>163000</v>
      </c>
      <c r="Q142" s="61">
        <f>F142+K142</f>
        <v>2895300</v>
      </c>
    </row>
    <row r="143" spans="1:17" s="11" customFormat="1" ht="27.75" customHeight="1" hidden="1">
      <c r="A143" s="21" t="s">
        <v>241</v>
      </c>
      <c r="B143" s="36">
        <v>7310</v>
      </c>
      <c r="C143" s="21" t="s">
        <v>299</v>
      </c>
      <c r="D143" s="21" t="s">
        <v>279</v>
      </c>
      <c r="E143" s="30" t="s">
        <v>542</v>
      </c>
      <c r="F143" s="60">
        <f t="shared" si="17"/>
        <v>0</v>
      </c>
      <c r="G143" s="60"/>
      <c r="H143" s="60"/>
      <c r="I143" s="60"/>
      <c r="J143" s="60"/>
      <c r="K143" s="60">
        <f>L143+O143</f>
        <v>0</v>
      </c>
      <c r="L143" s="60"/>
      <c r="M143" s="60"/>
      <c r="N143" s="60"/>
      <c r="O143" s="60"/>
      <c r="P143" s="60"/>
      <c r="Q143" s="61">
        <f>F143+K143</f>
        <v>0</v>
      </c>
    </row>
    <row r="144" spans="1:17" s="44" customFormat="1" ht="27.75" customHeight="1">
      <c r="A144" s="32" t="s">
        <v>769</v>
      </c>
      <c r="B144" s="32">
        <v>7320</v>
      </c>
      <c r="C144" s="32" t="s">
        <v>299</v>
      </c>
      <c r="D144" s="32"/>
      <c r="E144" s="33" t="s">
        <v>549</v>
      </c>
      <c r="F144" s="62">
        <f>F145</f>
        <v>0</v>
      </c>
      <c r="G144" s="62">
        <f aca="true" t="shared" si="18" ref="G144:Q144">G145</f>
        <v>0</v>
      </c>
      <c r="H144" s="62">
        <f t="shared" si="18"/>
        <v>0</v>
      </c>
      <c r="I144" s="62">
        <f t="shared" si="18"/>
        <v>0</v>
      </c>
      <c r="J144" s="62">
        <f t="shared" si="18"/>
        <v>0</v>
      </c>
      <c r="K144" s="62">
        <f t="shared" si="18"/>
        <v>9306626</v>
      </c>
      <c r="L144" s="62">
        <f t="shared" si="18"/>
        <v>0</v>
      </c>
      <c r="M144" s="62">
        <f t="shared" si="18"/>
        <v>0</v>
      </c>
      <c r="N144" s="62">
        <f t="shared" si="18"/>
        <v>0</v>
      </c>
      <c r="O144" s="62">
        <f t="shared" si="18"/>
        <v>9306626</v>
      </c>
      <c r="P144" s="62">
        <f t="shared" si="18"/>
        <v>9306626</v>
      </c>
      <c r="Q144" s="61">
        <f t="shared" si="18"/>
        <v>9306626</v>
      </c>
    </row>
    <row r="145" spans="1:17" s="29" customFormat="1" ht="27.75" customHeight="1">
      <c r="A145" s="34" t="s">
        <v>770</v>
      </c>
      <c r="B145" s="34">
        <v>7322</v>
      </c>
      <c r="C145" s="34" t="s">
        <v>299</v>
      </c>
      <c r="D145" s="34" t="s">
        <v>279</v>
      </c>
      <c r="E145" s="31" t="s">
        <v>568</v>
      </c>
      <c r="F145" s="63">
        <f>G145+J145</f>
        <v>0</v>
      </c>
      <c r="G145" s="63"/>
      <c r="H145" s="63"/>
      <c r="I145" s="63"/>
      <c r="J145" s="63"/>
      <c r="K145" s="63">
        <f>L145+O145</f>
        <v>9306626</v>
      </c>
      <c r="L145" s="63"/>
      <c r="M145" s="63"/>
      <c r="N145" s="63"/>
      <c r="O145" s="63">
        <v>9306626</v>
      </c>
      <c r="P145" s="63">
        <v>9306626</v>
      </c>
      <c r="Q145" s="64">
        <f>F145+K145</f>
        <v>9306626</v>
      </c>
    </row>
    <row r="146" spans="1:17" s="17" customFormat="1" ht="28.5">
      <c r="A146" s="32" t="s">
        <v>517</v>
      </c>
      <c r="B146" s="32" t="s">
        <v>551</v>
      </c>
      <c r="C146" s="32">
        <v>180409</v>
      </c>
      <c r="D146" s="32" t="s">
        <v>300</v>
      </c>
      <c r="E146" s="33" t="s">
        <v>515</v>
      </c>
      <c r="F146" s="62">
        <f aca="true" t="shared" si="19" ref="F146:Q146">F147</f>
        <v>0</v>
      </c>
      <c r="G146" s="62">
        <f t="shared" si="19"/>
        <v>0</v>
      </c>
      <c r="H146" s="62">
        <f t="shared" si="19"/>
        <v>0</v>
      </c>
      <c r="I146" s="62">
        <f t="shared" si="19"/>
        <v>0</v>
      </c>
      <c r="J146" s="62">
        <f t="shared" si="19"/>
        <v>0</v>
      </c>
      <c r="K146" s="62">
        <f t="shared" si="19"/>
        <v>2760000</v>
      </c>
      <c r="L146" s="62">
        <f t="shared" si="19"/>
        <v>0</v>
      </c>
      <c r="M146" s="62">
        <f t="shared" si="19"/>
        <v>0</v>
      </c>
      <c r="N146" s="62">
        <f t="shared" si="19"/>
        <v>0</v>
      </c>
      <c r="O146" s="62">
        <f t="shared" si="19"/>
        <v>2760000</v>
      </c>
      <c r="P146" s="62">
        <f t="shared" si="19"/>
        <v>2760000</v>
      </c>
      <c r="Q146" s="61">
        <f t="shared" si="19"/>
        <v>2760000</v>
      </c>
    </row>
    <row r="147" spans="1:17" s="17" customFormat="1" ht="75">
      <c r="A147" s="73" t="s">
        <v>518</v>
      </c>
      <c r="B147" s="73" t="s">
        <v>721</v>
      </c>
      <c r="C147" s="34">
        <v>180409</v>
      </c>
      <c r="D147" s="73" t="s">
        <v>300</v>
      </c>
      <c r="E147" s="31" t="s">
        <v>516</v>
      </c>
      <c r="F147" s="68">
        <f>G147+J147</f>
        <v>0</v>
      </c>
      <c r="G147" s="68"/>
      <c r="H147" s="68"/>
      <c r="I147" s="68"/>
      <c r="J147" s="68"/>
      <c r="K147" s="68">
        <f>L147+O147</f>
        <v>2760000</v>
      </c>
      <c r="L147" s="68">
        <v>0</v>
      </c>
      <c r="M147" s="68">
        <v>0</v>
      </c>
      <c r="N147" s="68">
        <v>0</v>
      </c>
      <c r="O147" s="68">
        <v>2760000</v>
      </c>
      <c r="P147" s="68">
        <v>2760000</v>
      </c>
      <c r="Q147" s="64">
        <f>F147+K147</f>
        <v>2760000</v>
      </c>
    </row>
    <row r="148" spans="1:17" s="17" customFormat="1" ht="15.75" customHeight="1">
      <c r="A148" s="74"/>
      <c r="B148" s="74"/>
      <c r="C148" s="34"/>
      <c r="D148" s="74"/>
      <c r="E148" s="31" t="s">
        <v>303</v>
      </c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1"/>
    </row>
    <row r="149" spans="1:17" s="17" customFormat="1" ht="27.75" customHeight="1">
      <c r="A149" s="75"/>
      <c r="B149" s="75"/>
      <c r="C149" s="34"/>
      <c r="D149" s="75"/>
      <c r="E149" s="31" t="s">
        <v>304</v>
      </c>
      <c r="F149" s="63">
        <f>G149+J149</f>
        <v>0</v>
      </c>
      <c r="G149" s="63"/>
      <c r="H149" s="63"/>
      <c r="I149" s="63"/>
      <c r="J149" s="63"/>
      <c r="K149" s="63">
        <f aca="true" t="shared" si="20" ref="K149:K154">L149+O149</f>
        <v>2760000</v>
      </c>
      <c r="L149" s="63"/>
      <c r="M149" s="63"/>
      <c r="N149" s="63"/>
      <c r="O149" s="63">
        <v>2760000</v>
      </c>
      <c r="P149" s="63">
        <v>2760000</v>
      </c>
      <c r="Q149" s="64">
        <f aca="true" t="shared" si="21" ref="Q149:Q154">F149+K149</f>
        <v>2760000</v>
      </c>
    </row>
    <row r="150" spans="1:17" s="11" customFormat="1" ht="60">
      <c r="A150" s="21" t="s">
        <v>756</v>
      </c>
      <c r="B150" s="36">
        <v>9410</v>
      </c>
      <c r="C150" s="21"/>
      <c r="D150" s="36" t="s">
        <v>259</v>
      </c>
      <c r="E150" s="30" t="s">
        <v>757</v>
      </c>
      <c r="F150" s="60">
        <f>G150+J150</f>
        <v>65173600</v>
      </c>
      <c r="G150" s="60">
        <v>65173600</v>
      </c>
      <c r="H150" s="60"/>
      <c r="I150" s="60"/>
      <c r="J150" s="60"/>
      <c r="K150" s="60">
        <f t="shared" si="20"/>
        <v>0</v>
      </c>
      <c r="L150" s="60"/>
      <c r="M150" s="60"/>
      <c r="N150" s="60"/>
      <c r="O150" s="60"/>
      <c r="P150" s="60"/>
      <c r="Q150" s="61">
        <f t="shared" si="21"/>
        <v>65173600</v>
      </c>
    </row>
    <row r="151" spans="1:17" s="11" customFormat="1" ht="60">
      <c r="A151" s="21" t="s">
        <v>783</v>
      </c>
      <c r="B151" s="36">
        <v>9420</v>
      </c>
      <c r="C151" s="21"/>
      <c r="D151" s="36" t="s">
        <v>259</v>
      </c>
      <c r="E151" s="30" t="s">
        <v>784</v>
      </c>
      <c r="F151" s="60">
        <f>G151+J151</f>
        <v>9827790.39</v>
      </c>
      <c r="G151" s="60">
        <v>9827790.39</v>
      </c>
      <c r="H151" s="60"/>
      <c r="I151" s="60"/>
      <c r="J151" s="60"/>
      <c r="K151" s="60">
        <f t="shared" si="20"/>
        <v>0</v>
      </c>
      <c r="L151" s="60"/>
      <c r="M151" s="60"/>
      <c r="N151" s="60"/>
      <c r="O151" s="60"/>
      <c r="P151" s="60"/>
      <c r="Q151" s="61">
        <f t="shared" si="21"/>
        <v>9827790.39</v>
      </c>
    </row>
    <row r="152" spans="1:17" s="11" customFormat="1" ht="75" customHeight="1">
      <c r="A152" s="21" t="s">
        <v>47</v>
      </c>
      <c r="B152" s="36">
        <v>9460</v>
      </c>
      <c r="C152" s="36">
        <v>250362</v>
      </c>
      <c r="D152" s="36" t="s">
        <v>259</v>
      </c>
      <c r="E152" s="30" t="s">
        <v>46</v>
      </c>
      <c r="F152" s="60">
        <f t="shared" si="17"/>
        <v>83248400</v>
      </c>
      <c r="G152" s="60">
        <v>83248400</v>
      </c>
      <c r="H152" s="60"/>
      <c r="I152" s="60"/>
      <c r="J152" s="60"/>
      <c r="K152" s="60">
        <f t="shared" si="20"/>
        <v>0</v>
      </c>
      <c r="L152" s="60"/>
      <c r="M152" s="60"/>
      <c r="N152" s="60"/>
      <c r="O152" s="60"/>
      <c r="P152" s="60"/>
      <c r="Q152" s="61">
        <f t="shared" si="21"/>
        <v>83248400</v>
      </c>
    </row>
    <row r="153" spans="1:17" s="11" customFormat="1" ht="105" hidden="1">
      <c r="A153" s="21" t="s">
        <v>782</v>
      </c>
      <c r="B153" s="36">
        <v>9490</v>
      </c>
      <c r="C153" s="36">
        <v>250362</v>
      </c>
      <c r="D153" s="36" t="s">
        <v>259</v>
      </c>
      <c r="E153" s="30" t="s">
        <v>781</v>
      </c>
      <c r="F153" s="60">
        <f>G153+J153</f>
        <v>0</v>
      </c>
      <c r="G153" s="60"/>
      <c r="H153" s="60"/>
      <c r="I153" s="60"/>
      <c r="J153" s="60"/>
      <c r="K153" s="60">
        <f t="shared" si="20"/>
        <v>0</v>
      </c>
      <c r="L153" s="60"/>
      <c r="M153" s="60"/>
      <c r="N153" s="60"/>
      <c r="O153" s="60"/>
      <c r="P153" s="60"/>
      <c r="Q153" s="61">
        <f t="shared" si="21"/>
        <v>0</v>
      </c>
    </row>
    <row r="154" spans="1:17" s="17" customFormat="1" ht="21.75" customHeight="1">
      <c r="A154" s="21" t="s">
        <v>48</v>
      </c>
      <c r="B154" s="21" t="s">
        <v>809</v>
      </c>
      <c r="C154" s="21">
        <v>250380</v>
      </c>
      <c r="D154" s="21" t="s">
        <v>259</v>
      </c>
      <c r="E154" s="30" t="s">
        <v>808</v>
      </c>
      <c r="F154" s="60">
        <f>G154+J154</f>
        <v>130000</v>
      </c>
      <c r="G154" s="60">
        <f>G156+G157</f>
        <v>130000</v>
      </c>
      <c r="H154" s="60">
        <f aca="true" t="shared" si="22" ref="H154:P154">H156+H157</f>
        <v>0</v>
      </c>
      <c r="I154" s="60">
        <f t="shared" si="22"/>
        <v>0</v>
      </c>
      <c r="J154" s="60">
        <f t="shared" si="22"/>
        <v>0</v>
      </c>
      <c r="K154" s="60">
        <f t="shared" si="20"/>
        <v>18000000</v>
      </c>
      <c r="L154" s="60">
        <f t="shared" si="22"/>
        <v>0</v>
      </c>
      <c r="M154" s="60">
        <f t="shared" si="22"/>
        <v>0</v>
      </c>
      <c r="N154" s="60">
        <f t="shared" si="22"/>
        <v>0</v>
      </c>
      <c r="O154" s="60">
        <f t="shared" si="22"/>
        <v>18000000</v>
      </c>
      <c r="P154" s="60">
        <f t="shared" si="22"/>
        <v>18000000</v>
      </c>
      <c r="Q154" s="61">
        <f t="shared" si="21"/>
        <v>18130000</v>
      </c>
    </row>
    <row r="155" spans="1:17" s="11" customFormat="1" ht="15">
      <c r="A155" s="21"/>
      <c r="B155" s="21"/>
      <c r="C155" s="21"/>
      <c r="D155" s="21"/>
      <c r="E155" s="30" t="s">
        <v>303</v>
      </c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1"/>
    </row>
    <row r="156" spans="1:17" s="11" customFormat="1" ht="74.25" customHeight="1">
      <c r="A156" s="36"/>
      <c r="B156" s="36"/>
      <c r="C156" s="36"/>
      <c r="D156" s="36"/>
      <c r="E156" s="30" t="s">
        <v>740</v>
      </c>
      <c r="F156" s="60">
        <f>G156+J156</f>
        <v>130000</v>
      </c>
      <c r="G156" s="60">
        <v>130000</v>
      </c>
      <c r="H156" s="60"/>
      <c r="I156" s="60"/>
      <c r="J156" s="60"/>
      <c r="K156" s="60">
        <f>L156+O156</f>
        <v>0</v>
      </c>
      <c r="L156" s="60"/>
      <c r="M156" s="60"/>
      <c r="N156" s="60"/>
      <c r="O156" s="60"/>
      <c r="P156" s="60"/>
      <c r="Q156" s="61">
        <f>F156+K156</f>
        <v>130000</v>
      </c>
    </row>
    <row r="157" spans="1:17" s="11" customFormat="1" ht="60">
      <c r="A157" s="36"/>
      <c r="B157" s="36"/>
      <c r="C157" s="36"/>
      <c r="D157" s="36"/>
      <c r="E157" s="30" t="s">
        <v>786</v>
      </c>
      <c r="F157" s="60">
        <f>G157+J157</f>
        <v>0</v>
      </c>
      <c r="G157" s="60"/>
      <c r="H157" s="60"/>
      <c r="I157" s="60"/>
      <c r="J157" s="60"/>
      <c r="K157" s="60">
        <f>L157+O157</f>
        <v>18000000</v>
      </c>
      <c r="L157" s="60"/>
      <c r="M157" s="60"/>
      <c r="N157" s="60"/>
      <c r="O157" s="60">
        <v>18000000</v>
      </c>
      <c r="P157" s="60">
        <v>18000000</v>
      </c>
      <c r="Q157" s="61">
        <f>F157+K157</f>
        <v>18000000</v>
      </c>
    </row>
    <row r="158" spans="1:20" s="18" customFormat="1" ht="45" customHeight="1">
      <c r="A158" s="27" t="s">
        <v>49</v>
      </c>
      <c r="B158" s="37"/>
      <c r="C158" s="37" t="s">
        <v>59</v>
      </c>
      <c r="D158" s="37"/>
      <c r="E158" s="51" t="s">
        <v>491</v>
      </c>
      <c r="F158" s="57">
        <f>F159</f>
        <v>448411251</v>
      </c>
      <c r="G158" s="57">
        <f aca="true" t="shared" si="23" ref="G158:P158">G159</f>
        <v>420530400</v>
      </c>
      <c r="H158" s="57">
        <f t="shared" si="23"/>
        <v>173580580</v>
      </c>
      <c r="I158" s="57">
        <f t="shared" si="23"/>
        <v>53455584</v>
      </c>
      <c r="J158" s="57">
        <f t="shared" si="23"/>
        <v>27880851</v>
      </c>
      <c r="K158" s="57">
        <f t="shared" si="23"/>
        <v>74209734</v>
      </c>
      <c r="L158" s="57">
        <f t="shared" si="23"/>
        <v>57957834</v>
      </c>
      <c r="M158" s="57">
        <f t="shared" si="23"/>
        <v>209185</v>
      </c>
      <c r="N158" s="57">
        <f t="shared" si="23"/>
        <v>527331</v>
      </c>
      <c r="O158" s="57">
        <f t="shared" si="23"/>
        <v>16251900</v>
      </c>
      <c r="P158" s="57">
        <f t="shared" si="23"/>
        <v>15295400</v>
      </c>
      <c r="Q158" s="58">
        <f>Q159</f>
        <v>522620985</v>
      </c>
      <c r="R158" s="20"/>
      <c r="S158" s="20"/>
      <c r="T158" s="20"/>
    </row>
    <row r="159" spans="1:20" s="18" customFormat="1" ht="45" customHeight="1">
      <c r="A159" s="38" t="s">
        <v>50</v>
      </c>
      <c r="B159" s="38"/>
      <c r="C159" s="38" t="s">
        <v>59</v>
      </c>
      <c r="D159" s="38"/>
      <c r="E159" s="53" t="s">
        <v>491</v>
      </c>
      <c r="F159" s="59">
        <f>G159+J159</f>
        <v>448411251</v>
      </c>
      <c r="G159" s="59">
        <f>G167+G168+G169+G173+G175+G179+G180+G183+G185+G186+G189+G192+G190+G160</f>
        <v>420530400</v>
      </c>
      <c r="H159" s="59">
        <f>H167+H168+H169+H173+H175+H179+H180+H183+H185+H186+H189+H192+H190+H160</f>
        <v>173580580</v>
      </c>
      <c r="I159" s="59">
        <f>I167+I168+I169+I173+I175+I179+I180+I183+I185+I186+I189+I192+I190+I160</f>
        <v>53455584</v>
      </c>
      <c r="J159" s="59">
        <f>J167+J168+J169+J173+J175+J179+J180+J183+J185+J186+J189+J192+J190+J160</f>
        <v>27880851</v>
      </c>
      <c r="K159" s="59">
        <f>L159+O159</f>
        <v>74209734</v>
      </c>
      <c r="L159" s="59">
        <f>L167+L168+L169+L173+L175+L179+L180+L183+L185+L186+L189+L192+L190+L160</f>
        <v>57957834</v>
      </c>
      <c r="M159" s="59">
        <f>M167+M168+M169+M173+M175+M179+M180+M183+M185+M186+M189+M192+M190+M160</f>
        <v>209185</v>
      </c>
      <c r="N159" s="59">
        <f>N167+N168+N169+N173+N175+N179+N180+N183+N185+N186+N189+N192+N190+N160</f>
        <v>527331</v>
      </c>
      <c r="O159" s="59">
        <f>O167+O168+O169+O173+O175+O179+O180+O183+O185+O186+O189+O192+O190+O160</f>
        <v>16251900</v>
      </c>
      <c r="P159" s="59">
        <f>P167+P168+P169+P173+P175+P179+P180+P183+P185+P186+P189+P192+P190+P160</f>
        <v>15295400</v>
      </c>
      <c r="Q159" s="58">
        <f>F159+K159</f>
        <v>522620985</v>
      </c>
      <c r="R159" s="20"/>
      <c r="S159" s="20"/>
      <c r="T159" s="20"/>
    </row>
    <row r="160" spans="1:17" s="11" customFormat="1" ht="57">
      <c r="A160" s="32" t="s">
        <v>716</v>
      </c>
      <c r="B160" s="32" t="s">
        <v>717</v>
      </c>
      <c r="C160" s="32">
        <v>250326</v>
      </c>
      <c r="D160" s="32"/>
      <c r="E160" s="33" t="s">
        <v>718</v>
      </c>
      <c r="F160" s="62">
        <f>F161+F164</f>
        <v>45015000</v>
      </c>
      <c r="G160" s="62">
        <f aca="true" t="shared" si="24" ref="G160:Q160">G161+G164</f>
        <v>45015000</v>
      </c>
      <c r="H160" s="62">
        <f t="shared" si="24"/>
        <v>0</v>
      </c>
      <c r="I160" s="62">
        <f t="shared" si="24"/>
        <v>0</v>
      </c>
      <c r="J160" s="62">
        <f t="shared" si="24"/>
        <v>0</v>
      </c>
      <c r="K160" s="62">
        <f t="shared" si="24"/>
        <v>0</v>
      </c>
      <c r="L160" s="62">
        <f t="shared" si="24"/>
        <v>0</v>
      </c>
      <c r="M160" s="62">
        <f t="shared" si="24"/>
        <v>0</v>
      </c>
      <c r="N160" s="62">
        <f t="shared" si="24"/>
        <v>0</v>
      </c>
      <c r="O160" s="62">
        <f t="shared" si="24"/>
        <v>0</v>
      </c>
      <c r="P160" s="62">
        <f t="shared" si="24"/>
        <v>0</v>
      </c>
      <c r="Q160" s="62">
        <f t="shared" si="24"/>
        <v>45015000</v>
      </c>
    </row>
    <row r="161" spans="1:17" s="11" customFormat="1" ht="30" hidden="1">
      <c r="A161" s="73" t="s">
        <v>714</v>
      </c>
      <c r="B161" s="73" t="s">
        <v>715</v>
      </c>
      <c r="C161" s="34">
        <v>250326</v>
      </c>
      <c r="D161" s="73" t="s">
        <v>364</v>
      </c>
      <c r="E161" s="31" t="s">
        <v>719</v>
      </c>
      <c r="F161" s="63">
        <f>G161+J161</f>
        <v>0</v>
      </c>
      <c r="G161" s="63"/>
      <c r="H161" s="63"/>
      <c r="I161" s="63"/>
      <c r="J161" s="63"/>
      <c r="K161" s="63">
        <f>L161+O161</f>
        <v>0</v>
      </c>
      <c r="L161" s="63"/>
      <c r="M161" s="63"/>
      <c r="N161" s="63"/>
      <c r="O161" s="63"/>
      <c r="P161" s="63"/>
      <c r="Q161" s="64">
        <f>F161+K161</f>
        <v>0</v>
      </c>
    </row>
    <row r="162" spans="1:17" s="17" customFormat="1" ht="15.75" customHeight="1" hidden="1">
      <c r="A162" s="74"/>
      <c r="B162" s="74"/>
      <c r="C162" s="34"/>
      <c r="D162" s="74"/>
      <c r="E162" s="31" t="s">
        <v>303</v>
      </c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1"/>
    </row>
    <row r="163" spans="1:17" s="17" customFormat="1" ht="27.75" customHeight="1" hidden="1">
      <c r="A163" s="75"/>
      <c r="B163" s="75"/>
      <c r="C163" s="34"/>
      <c r="D163" s="75"/>
      <c r="E163" s="31" t="s">
        <v>304</v>
      </c>
      <c r="F163" s="63">
        <f>G163+J163</f>
        <v>0</v>
      </c>
      <c r="G163" s="63"/>
      <c r="H163" s="63"/>
      <c r="I163" s="63"/>
      <c r="J163" s="63"/>
      <c r="K163" s="63">
        <f>L163+O163</f>
        <v>0</v>
      </c>
      <c r="L163" s="63"/>
      <c r="M163" s="63"/>
      <c r="N163" s="63"/>
      <c r="O163" s="63"/>
      <c r="P163" s="63"/>
      <c r="Q163" s="64">
        <f>F163+K163</f>
        <v>0</v>
      </c>
    </row>
    <row r="164" spans="1:17" s="11" customFormat="1" ht="49.5" customHeight="1">
      <c r="A164" s="73" t="s">
        <v>127</v>
      </c>
      <c r="B164" s="73" t="s">
        <v>128</v>
      </c>
      <c r="C164" s="34">
        <v>250326</v>
      </c>
      <c r="D164" s="73" t="s">
        <v>364</v>
      </c>
      <c r="E164" s="31" t="s">
        <v>129</v>
      </c>
      <c r="F164" s="63">
        <f>G164+J164</f>
        <v>45015000</v>
      </c>
      <c r="G164" s="63">
        <v>45015000</v>
      </c>
      <c r="H164" s="63"/>
      <c r="I164" s="63"/>
      <c r="J164" s="63"/>
      <c r="K164" s="63">
        <f>L164+O164</f>
        <v>0</v>
      </c>
      <c r="L164" s="63"/>
      <c r="M164" s="63"/>
      <c r="N164" s="63"/>
      <c r="O164" s="63"/>
      <c r="P164" s="63"/>
      <c r="Q164" s="64">
        <f>F164+K164</f>
        <v>45015000</v>
      </c>
    </row>
    <row r="165" spans="1:17" s="17" customFormat="1" ht="15.75" customHeight="1">
      <c r="A165" s="74"/>
      <c r="B165" s="74"/>
      <c r="C165" s="34"/>
      <c r="D165" s="74"/>
      <c r="E165" s="31" t="s">
        <v>303</v>
      </c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1"/>
    </row>
    <row r="166" spans="1:17" s="17" customFormat="1" ht="27.75" customHeight="1">
      <c r="A166" s="75"/>
      <c r="B166" s="75"/>
      <c r="C166" s="34"/>
      <c r="D166" s="75"/>
      <c r="E166" s="31" t="s">
        <v>304</v>
      </c>
      <c r="F166" s="63">
        <f>G166+J166</f>
        <v>45015000</v>
      </c>
      <c r="G166" s="63">
        <v>45015000</v>
      </c>
      <c r="H166" s="63"/>
      <c r="I166" s="63"/>
      <c r="J166" s="63"/>
      <c r="K166" s="63">
        <f>L166+O166</f>
        <v>0</v>
      </c>
      <c r="L166" s="63"/>
      <c r="M166" s="63"/>
      <c r="N166" s="63"/>
      <c r="O166" s="63"/>
      <c r="P166" s="63"/>
      <c r="Q166" s="64">
        <f>F166+K166</f>
        <v>45015000</v>
      </c>
    </row>
    <row r="167" spans="1:17" s="11" customFormat="1" ht="45.75" customHeight="1">
      <c r="A167" s="21" t="s">
        <v>51</v>
      </c>
      <c r="B167" s="21" t="s">
        <v>440</v>
      </c>
      <c r="C167" s="21" t="s">
        <v>335</v>
      </c>
      <c r="D167" s="21" t="s">
        <v>255</v>
      </c>
      <c r="E167" s="30" t="s">
        <v>439</v>
      </c>
      <c r="F167" s="60">
        <f aca="true" t="shared" si="25" ref="F167:F186">G167+J167</f>
        <v>1537700</v>
      </c>
      <c r="G167" s="60">
        <v>1537700</v>
      </c>
      <c r="H167" s="60"/>
      <c r="I167" s="60"/>
      <c r="J167" s="60"/>
      <c r="K167" s="60">
        <f aca="true" t="shared" si="26" ref="K167:K186">L167+O167</f>
        <v>0</v>
      </c>
      <c r="L167" s="60"/>
      <c r="M167" s="60"/>
      <c r="N167" s="60"/>
      <c r="O167" s="60"/>
      <c r="P167" s="60"/>
      <c r="Q167" s="61">
        <f aca="true" t="shared" si="27" ref="Q167:Q186">F167+K167</f>
        <v>1537700</v>
      </c>
    </row>
    <row r="168" spans="1:17" s="11" customFormat="1" ht="36.75" customHeight="1">
      <c r="A168" s="21" t="s">
        <v>52</v>
      </c>
      <c r="B168" s="21" t="s">
        <v>442</v>
      </c>
      <c r="C168" s="21" t="s">
        <v>336</v>
      </c>
      <c r="D168" s="21" t="s">
        <v>257</v>
      </c>
      <c r="E168" s="30" t="s">
        <v>683</v>
      </c>
      <c r="F168" s="60">
        <f t="shared" si="25"/>
        <v>799400</v>
      </c>
      <c r="G168" s="60">
        <v>799400</v>
      </c>
      <c r="H168" s="60"/>
      <c r="I168" s="60"/>
      <c r="J168" s="60"/>
      <c r="K168" s="60">
        <f t="shared" si="26"/>
        <v>0</v>
      </c>
      <c r="L168" s="60"/>
      <c r="M168" s="60"/>
      <c r="N168" s="60"/>
      <c r="O168" s="60"/>
      <c r="P168" s="60"/>
      <c r="Q168" s="61">
        <f t="shared" si="27"/>
        <v>799400</v>
      </c>
    </row>
    <row r="169" spans="1:17" s="11" customFormat="1" ht="69.75" customHeight="1">
      <c r="A169" s="32" t="s">
        <v>53</v>
      </c>
      <c r="B169" s="32" t="s">
        <v>472</v>
      </c>
      <c r="C169" s="32"/>
      <c r="D169" s="32"/>
      <c r="E169" s="33" t="s">
        <v>654</v>
      </c>
      <c r="F169" s="62">
        <f>F170+F171+F172</f>
        <v>323842796</v>
      </c>
      <c r="G169" s="62">
        <f aca="true" t="shared" si="28" ref="G169:Q169">G170+G171+G172</f>
        <v>323842796</v>
      </c>
      <c r="H169" s="62">
        <f t="shared" si="28"/>
        <v>163978300</v>
      </c>
      <c r="I169" s="62">
        <f t="shared" si="28"/>
        <v>52494280</v>
      </c>
      <c r="J169" s="62">
        <f t="shared" si="28"/>
        <v>0</v>
      </c>
      <c r="K169" s="62">
        <f t="shared" si="28"/>
        <v>67445181</v>
      </c>
      <c r="L169" s="62">
        <f t="shared" si="28"/>
        <v>57957834</v>
      </c>
      <c r="M169" s="62">
        <f t="shared" si="28"/>
        <v>209185</v>
      </c>
      <c r="N169" s="62">
        <f t="shared" si="28"/>
        <v>527331</v>
      </c>
      <c r="O169" s="62">
        <f t="shared" si="28"/>
        <v>9487347</v>
      </c>
      <c r="P169" s="62">
        <f t="shared" si="28"/>
        <v>8530847</v>
      </c>
      <c r="Q169" s="61">
        <f t="shared" si="28"/>
        <v>391287977</v>
      </c>
    </row>
    <row r="170" spans="1:17" s="29" customFormat="1" ht="62.25" customHeight="1">
      <c r="A170" s="34" t="s">
        <v>54</v>
      </c>
      <c r="B170" s="34" t="s">
        <v>444</v>
      </c>
      <c r="C170" s="34" t="s">
        <v>337</v>
      </c>
      <c r="D170" s="34" t="s">
        <v>256</v>
      </c>
      <c r="E170" s="31" t="s">
        <v>443</v>
      </c>
      <c r="F170" s="63">
        <f t="shared" si="25"/>
        <v>79517420</v>
      </c>
      <c r="G170" s="63">
        <v>79517420</v>
      </c>
      <c r="H170" s="63">
        <v>43378270</v>
      </c>
      <c r="I170" s="63">
        <v>12228960</v>
      </c>
      <c r="J170" s="63"/>
      <c r="K170" s="63">
        <f t="shared" si="26"/>
        <v>12531966</v>
      </c>
      <c r="L170" s="63">
        <v>8093379</v>
      </c>
      <c r="M170" s="63"/>
      <c r="N170" s="63">
        <v>112669</v>
      </c>
      <c r="O170" s="63">
        <v>4438587</v>
      </c>
      <c r="P170" s="63">
        <v>4068587</v>
      </c>
      <c r="Q170" s="64">
        <f t="shared" si="27"/>
        <v>92049386</v>
      </c>
    </row>
    <row r="171" spans="1:17" s="29" customFormat="1" ht="99.75" customHeight="1">
      <c r="A171" s="34" t="s">
        <v>55</v>
      </c>
      <c r="B171" s="34" t="s">
        <v>446</v>
      </c>
      <c r="C171" s="34" t="s">
        <v>338</v>
      </c>
      <c r="D171" s="34" t="s">
        <v>258</v>
      </c>
      <c r="E171" s="31" t="s">
        <v>60</v>
      </c>
      <c r="F171" s="63">
        <f t="shared" si="25"/>
        <v>235177776</v>
      </c>
      <c r="G171" s="63">
        <v>235177776</v>
      </c>
      <c r="H171" s="63">
        <v>115359230</v>
      </c>
      <c r="I171" s="63">
        <v>38794620</v>
      </c>
      <c r="J171" s="63"/>
      <c r="K171" s="63">
        <f t="shared" si="26"/>
        <v>53270765</v>
      </c>
      <c r="L171" s="63">
        <v>49864455</v>
      </c>
      <c r="M171" s="63">
        <v>209185</v>
      </c>
      <c r="N171" s="63">
        <v>414662</v>
      </c>
      <c r="O171" s="63">
        <v>3406310</v>
      </c>
      <c r="P171" s="63">
        <v>2819810</v>
      </c>
      <c r="Q171" s="64">
        <f t="shared" si="27"/>
        <v>288448541</v>
      </c>
    </row>
    <row r="172" spans="1:17" s="29" customFormat="1" ht="39.75" customHeight="1">
      <c r="A172" s="34" t="s">
        <v>56</v>
      </c>
      <c r="B172" s="34" t="s">
        <v>473</v>
      </c>
      <c r="C172" s="34" t="s">
        <v>339</v>
      </c>
      <c r="D172" s="34" t="s">
        <v>256</v>
      </c>
      <c r="E172" s="31" t="s">
        <v>655</v>
      </c>
      <c r="F172" s="63">
        <f>G172+J172</f>
        <v>9147600</v>
      </c>
      <c r="G172" s="63">
        <v>9147600</v>
      </c>
      <c r="H172" s="63">
        <v>5240800</v>
      </c>
      <c r="I172" s="63">
        <v>1470700</v>
      </c>
      <c r="J172" s="63"/>
      <c r="K172" s="63">
        <f>L172+O172</f>
        <v>1642450</v>
      </c>
      <c r="L172" s="63"/>
      <c r="M172" s="63"/>
      <c r="N172" s="63"/>
      <c r="O172" s="63">
        <v>1642450</v>
      </c>
      <c r="P172" s="63">
        <v>1642450</v>
      </c>
      <c r="Q172" s="64">
        <f>F172+K172</f>
        <v>10790050</v>
      </c>
    </row>
    <row r="173" spans="1:17" s="29" customFormat="1" ht="28.5">
      <c r="A173" s="32" t="s">
        <v>57</v>
      </c>
      <c r="B173" s="32" t="s">
        <v>475</v>
      </c>
      <c r="C173" s="32"/>
      <c r="D173" s="32"/>
      <c r="E173" s="33" t="s">
        <v>474</v>
      </c>
      <c r="F173" s="62">
        <f>F174</f>
        <v>2749080</v>
      </c>
      <c r="G173" s="62">
        <f aca="true" t="shared" si="29" ref="G173:Q173">G174</f>
        <v>2749080</v>
      </c>
      <c r="H173" s="62">
        <f t="shared" si="29"/>
        <v>1626970</v>
      </c>
      <c r="I173" s="62">
        <f t="shared" si="29"/>
        <v>379600</v>
      </c>
      <c r="J173" s="62">
        <f t="shared" si="29"/>
        <v>0</v>
      </c>
      <c r="K173" s="62">
        <f t="shared" si="29"/>
        <v>0</v>
      </c>
      <c r="L173" s="62">
        <f t="shared" si="29"/>
        <v>0</v>
      </c>
      <c r="M173" s="62">
        <f t="shared" si="29"/>
        <v>0</v>
      </c>
      <c r="N173" s="62">
        <f t="shared" si="29"/>
        <v>0</v>
      </c>
      <c r="O173" s="62">
        <f t="shared" si="29"/>
        <v>0</v>
      </c>
      <c r="P173" s="62">
        <f t="shared" si="29"/>
        <v>0</v>
      </c>
      <c r="Q173" s="61">
        <f t="shared" si="29"/>
        <v>2749080</v>
      </c>
    </row>
    <row r="174" spans="1:17" s="29" customFormat="1" ht="48" customHeight="1">
      <c r="A174" s="34" t="s">
        <v>58</v>
      </c>
      <c r="B174" s="34" t="s">
        <v>445</v>
      </c>
      <c r="C174" s="34" t="s">
        <v>344</v>
      </c>
      <c r="D174" s="34" t="s">
        <v>364</v>
      </c>
      <c r="E174" s="31" t="s">
        <v>374</v>
      </c>
      <c r="F174" s="63">
        <f>G174+J174</f>
        <v>2749080</v>
      </c>
      <c r="G174" s="63">
        <v>2749080</v>
      </c>
      <c r="H174" s="63">
        <v>1626970</v>
      </c>
      <c r="I174" s="63">
        <v>379600</v>
      </c>
      <c r="J174" s="63">
        <v>0</v>
      </c>
      <c r="K174" s="63">
        <f>L174+O174</f>
        <v>0</v>
      </c>
      <c r="L174" s="63">
        <v>0</v>
      </c>
      <c r="M174" s="63">
        <v>0</v>
      </c>
      <c r="N174" s="63">
        <v>0</v>
      </c>
      <c r="O174" s="63"/>
      <c r="P174" s="63"/>
      <c r="Q174" s="64">
        <f t="shared" si="27"/>
        <v>2749080</v>
      </c>
    </row>
    <row r="175" spans="1:17" s="29" customFormat="1" ht="34.5" customHeight="1">
      <c r="A175" s="32" t="s">
        <v>61</v>
      </c>
      <c r="B175" s="32" t="s">
        <v>62</v>
      </c>
      <c r="C175" s="32"/>
      <c r="D175" s="32"/>
      <c r="E175" s="33" t="s">
        <v>476</v>
      </c>
      <c r="F175" s="62">
        <f>F176+F177+F178</f>
        <v>1903800</v>
      </c>
      <c r="G175" s="62">
        <f>G176+G177+G178</f>
        <v>1903800</v>
      </c>
      <c r="H175" s="62">
        <f aca="true" t="shared" si="30" ref="H175:Q175">H176+H177+H178</f>
        <v>1218800</v>
      </c>
      <c r="I175" s="62">
        <f t="shared" si="30"/>
        <v>44600</v>
      </c>
      <c r="J175" s="62">
        <f t="shared" si="30"/>
        <v>0</v>
      </c>
      <c r="K175" s="62">
        <f t="shared" si="30"/>
        <v>0</v>
      </c>
      <c r="L175" s="62">
        <f t="shared" si="30"/>
        <v>0</v>
      </c>
      <c r="M175" s="62">
        <f t="shared" si="30"/>
        <v>0</v>
      </c>
      <c r="N175" s="62">
        <f t="shared" si="30"/>
        <v>0</v>
      </c>
      <c r="O175" s="62">
        <f t="shared" si="30"/>
        <v>0</v>
      </c>
      <c r="P175" s="62">
        <f t="shared" si="30"/>
        <v>0</v>
      </c>
      <c r="Q175" s="61">
        <f t="shared" si="30"/>
        <v>1903800</v>
      </c>
    </row>
    <row r="176" spans="1:17" s="29" customFormat="1" ht="45">
      <c r="A176" s="34" t="s">
        <v>63</v>
      </c>
      <c r="B176" s="34" t="s">
        <v>64</v>
      </c>
      <c r="C176" s="34" t="s">
        <v>345</v>
      </c>
      <c r="D176" s="34" t="s">
        <v>364</v>
      </c>
      <c r="E176" s="31" t="s">
        <v>65</v>
      </c>
      <c r="F176" s="63">
        <f t="shared" si="25"/>
        <v>1694800</v>
      </c>
      <c r="G176" s="63">
        <v>1694800</v>
      </c>
      <c r="H176" s="63">
        <v>1218800</v>
      </c>
      <c r="I176" s="63">
        <v>44600</v>
      </c>
      <c r="J176" s="63"/>
      <c r="K176" s="63">
        <f t="shared" si="26"/>
        <v>0</v>
      </c>
      <c r="L176" s="63"/>
      <c r="M176" s="63"/>
      <c r="N176" s="63"/>
      <c r="O176" s="63"/>
      <c r="P176" s="63"/>
      <c r="Q176" s="64">
        <f t="shared" si="27"/>
        <v>1694800</v>
      </c>
    </row>
    <row r="177" spans="1:17" s="29" customFormat="1" ht="45" customHeight="1">
      <c r="A177" s="34" t="s">
        <v>66</v>
      </c>
      <c r="B177" s="34" t="s">
        <v>67</v>
      </c>
      <c r="C177" s="34" t="s">
        <v>347</v>
      </c>
      <c r="D177" s="34" t="s">
        <v>364</v>
      </c>
      <c r="E177" s="31" t="s">
        <v>448</v>
      </c>
      <c r="F177" s="63">
        <f t="shared" si="25"/>
        <v>58000</v>
      </c>
      <c r="G177" s="63">
        <v>58000</v>
      </c>
      <c r="H177" s="63"/>
      <c r="I177" s="63"/>
      <c r="J177" s="63"/>
      <c r="K177" s="63">
        <f t="shared" si="26"/>
        <v>0</v>
      </c>
      <c r="L177" s="63"/>
      <c r="M177" s="63"/>
      <c r="N177" s="63"/>
      <c r="O177" s="63"/>
      <c r="P177" s="63"/>
      <c r="Q177" s="64">
        <f t="shared" si="27"/>
        <v>58000</v>
      </c>
    </row>
    <row r="178" spans="1:17" s="29" customFormat="1" ht="29.25" customHeight="1">
      <c r="A178" s="34" t="s">
        <v>68</v>
      </c>
      <c r="B178" s="34" t="s">
        <v>69</v>
      </c>
      <c r="C178" s="34" t="s">
        <v>348</v>
      </c>
      <c r="D178" s="34" t="s">
        <v>364</v>
      </c>
      <c r="E178" s="31" t="s">
        <v>449</v>
      </c>
      <c r="F178" s="63">
        <f t="shared" si="25"/>
        <v>151000</v>
      </c>
      <c r="G178" s="63">
        <v>151000</v>
      </c>
      <c r="H178" s="63"/>
      <c r="I178" s="63"/>
      <c r="J178" s="63"/>
      <c r="K178" s="63">
        <f t="shared" si="26"/>
        <v>0</v>
      </c>
      <c r="L178" s="63"/>
      <c r="M178" s="63"/>
      <c r="N178" s="63"/>
      <c r="O178" s="63"/>
      <c r="P178" s="63"/>
      <c r="Q178" s="64">
        <f t="shared" si="27"/>
        <v>151000</v>
      </c>
    </row>
    <row r="179" spans="1:17" s="11" customFormat="1" ht="90">
      <c r="A179" s="21" t="s">
        <v>70</v>
      </c>
      <c r="B179" s="21" t="s">
        <v>450</v>
      </c>
      <c r="C179" s="21" t="s">
        <v>318</v>
      </c>
      <c r="D179" s="21" t="s">
        <v>364</v>
      </c>
      <c r="E179" s="30" t="s">
        <v>405</v>
      </c>
      <c r="F179" s="60">
        <f t="shared" si="25"/>
        <v>1230000</v>
      </c>
      <c r="G179" s="60">
        <v>1230000</v>
      </c>
      <c r="H179" s="60"/>
      <c r="I179" s="60"/>
      <c r="J179" s="60"/>
      <c r="K179" s="60">
        <f t="shared" si="26"/>
        <v>0</v>
      </c>
      <c r="L179" s="60"/>
      <c r="M179" s="60"/>
      <c r="N179" s="60"/>
      <c r="O179" s="60"/>
      <c r="P179" s="60"/>
      <c r="Q179" s="61">
        <f t="shared" si="27"/>
        <v>1230000</v>
      </c>
    </row>
    <row r="180" spans="1:17" s="11" customFormat="1" ht="36" customHeight="1">
      <c r="A180" s="32" t="s">
        <v>656</v>
      </c>
      <c r="B180" s="32" t="s">
        <v>657</v>
      </c>
      <c r="C180" s="32"/>
      <c r="D180" s="32"/>
      <c r="E180" s="33" t="s">
        <v>658</v>
      </c>
      <c r="F180" s="62">
        <f>F181+F182</f>
        <v>1028400</v>
      </c>
      <c r="G180" s="62">
        <f aca="true" t="shared" si="31" ref="G180:Q180">G181+G182</f>
        <v>1028400</v>
      </c>
      <c r="H180" s="62">
        <f t="shared" si="31"/>
        <v>0</v>
      </c>
      <c r="I180" s="62">
        <f t="shared" si="31"/>
        <v>0</v>
      </c>
      <c r="J180" s="62">
        <f t="shared" si="31"/>
        <v>0</v>
      </c>
      <c r="K180" s="62">
        <f t="shared" si="31"/>
        <v>0</v>
      </c>
      <c r="L180" s="62">
        <f t="shared" si="31"/>
        <v>0</v>
      </c>
      <c r="M180" s="62">
        <f t="shared" si="31"/>
        <v>0</v>
      </c>
      <c r="N180" s="62">
        <f t="shared" si="31"/>
        <v>0</v>
      </c>
      <c r="O180" s="62">
        <f t="shared" si="31"/>
        <v>0</v>
      </c>
      <c r="P180" s="62">
        <f t="shared" si="31"/>
        <v>0</v>
      </c>
      <c r="Q180" s="61">
        <f t="shared" si="31"/>
        <v>1028400</v>
      </c>
    </row>
    <row r="181" spans="1:17" s="29" customFormat="1" ht="77.25" customHeight="1">
      <c r="A181" s="34" t="s">
        <v>659</v>
      </c>
      <c r="B181" s="34" t="s">
        <v>661</v>
      </c>
      <c r="C181" s="34" t="s">
        <v>342</v>
      </c>
      <c r="D181" s="34" t="s">
        <v>256</v>
      </c>
      <c r="E181" s="31" t="s">
        <v>663</v>
      </c>
      <c r="F181" s="63">
        <f t="shared" si="25"/>
        <v>1028000</v>
      </c>
      <c r="G181" s="63">
        <v>1028000</v>
      </c>
      <c r="H181" s="63"/>
      <c r="I181" s="63"/>
      <c r="J181" s="63"/>
      <c r="K181" s="63">
        <f t="shared" si="26"/>
        <v>0</v>
      </c>
      <c r="L181" s="63"/>
      <c r="M181" s="63"/>
      <c r="N181" s="63"/>
      <c r="O181" s="63"/>
      <c r="P181" s="63"/>
      <c r="Q181" s="64">
        <f t="shared" si="27"/>
        <v>1028000</v>
      </c>
    </row>
    <row r="182" spans="1:17" s="29" customFormat="1" ht="30">
      <c r="A182" s="34" t="s">
        <v>660</v>
      </c>
      <c r="B182" s="34" t="s">
        <v>662</v>
      </c>
      <c r="C182" s="34" t="s">
        <v>343</v>
      </c>
      <c r="D182" s="34" t="s">
        <v>256</v>
      </c>
      <c r="E182" s="31" t="s">
        <v>664</v>
      </c>
      <c r="F182" s="63">
        <f t="shared" si="25"/>
        <v>400</v>
      </c>
      <c r="G182" s="63">
        <v>400</v>
      </c>
      <c r="H182" s="63"/>
      <c r="I182" s="63"/>
      <c r="J182" s="63"/>
      <c r="K182" s="63">
        <f t="shared" si="26"/>
        <v>0</v>
      </c>
      <c r="L182" s="63"/>
      <c r="M182" s="63"/>
      <c r="N182" s="63"/>
      <c r="O182" s="63"/>
      <c r="P182" s="63"/>
      <c r="Q182" s="64">
        <f t="shared" si="27"/>
        <v>400</v>
      </c>
    </row>
    <row r="183" spans="1:17" s="29" customFormat="1" ht="28.5">
      <c r="A183" s="32" t="s">
        <v>71</v>
      </c>
      <c r="B183" s="32" t="s">
        <v>72</v>
      </c>
      <c r="C183" s="32"/>
      <c r="D183" s="32"/>
      <c r="E183" s="33" t="s">
        <v>478</v>
      </c>
      <c r="F183" s="62">
        <f>F184</f>
        <v>6206700</v>
      </c>
      <c r="G183" s="62">
        <f>G184</f>
        <v>6206700</v>
      </c>
      <c r="H183" s="62">
        <f aca="true" t="shared" si="32" ref="H183:Q183">H184</f>
        <v>0</v>
      </c>
      <c r="I183" s="62">
        <f t="shared" si="32"/>
        <v>0</v>
      </c>
      <c r="J183" s="62">
        <f t="shared" si="32"/>
        <v>0</v>
      </c>
      <c r="K183" s="62">
        <f t="shared" si="32"/>
        <v>0</v>
      </c>
      <c r="L183" s="62">
        <f t="shared" si="32"/>
        <v>0</v>
      </c>
      <c r="M183" s="62">
        <f t="shared" si="32"/>
        <v>0</v>
      </c>
      <c r="N183" s="62">
        <f t="shared" si="32"/>
        <v>0</v>
      </c>
      <c r="O183" s="62">
        <f t="shared" si="32"/>
        <v>0</v>
      </c>
      <c r="P183" s="62">
        <f t="shared" si="32"/>
        <v>0</v>
      </c>
      <c r="Q183" s="61">
        <f t="shared" si="32"/>
        <v>6206700</v>
      </c>
    </row>
    <row r="184" spans="1:17" s="29" customFormat="1" ht="75">
      <c r="A184" s="34" t="s">
        <v>665</v>
      </c>
      <c r="B184" s="34" t="s">
        <v>666</v>
      </c>
      <c r="C184" s="34" t="s">
        <v>340</v>
      </c>
      <c r="D184" s="34" t="s">
        <v>257</v>
      </c>
      <c r="E184" s="31" t="s">
        <v>667</v>
      </c>
      <c r="F184" s="63">
        <f t="shared" si="25"/>
        <v>6206700</v>
      </c>
      <c r="G184" s="63">
        <v>6206700</v>
      </c>
      <c r="H184" s="63"/>
      <c r="I184" s="63"/>
      <c r="J184" s="63"/>
      <c r="K184" s="63">
        <f t="shared" si="26"/>
        <v>0</v>
      </c>
      <c r="L184" s="63"/>
      <c r="M184" s="63"/>
      <c r="N184" s="63"/>
      <c r="O184" s="63"/>
      <c r="P184" s="63"/>
      <c r="Q184" s="64">
        <f t="shared" si="27"/>
        <v>6206700</v>
      </c>
    </row>
    <row r="185" spans="1:17" s="11" customFormat="1" ht="45">
      <c r="A185" s="21" t="s">
        <v>668</v>
      </c>
      <c r="B185" s="21" t="s">
        <v>669</v>
      </c>
      <c r="C185" s="21" t="s">
        <v>341</v>
      </c>
      <c r="D185" s="21" t="s">
        <v>358</v>
      </c>
      <c r="E185" s="30" t="s">
        <v>670</v>
      </c>
      <c r="F185" s="60">
        <f t="shared" si="25"/>
        <v>8156900</v>
      </c>
      <c r="G185" s="60">
        <v>8156900</v>
      </c>
      <c r="H185" s="60">
        <v>5275710</v>
      </c>
      <c r="I185" s="60">
        <v>451300</v>
      </c>
      <c r="J185" s="60"/>
      <c r="K185" s="60">
        <f t="shared" si="26"/>
        <v>178000</v>
      </c>
      <c r="L185" s="60"/>
      <c r="M185" s="60"/>
      <c r="N185" s="60"/>
      <c r="O185" s="60">
        <v>178000</v>
      </c>
      <c r="P185" s="60">
        <v>178000</v>
      </c>
      <c r="Q185" s="61">
        <f t="shared" si="27"/>
        <v>8334900</v>
      </c>
    </row>
    <row r="186" spans="1:17" s="11" customFormat="1" ht="21.75" customHeight="1">
      <c r="A186" s="32" t="s">
        <v>671</v>
      </c>
      <c r="B186" s="32" t="s">
        <v>672</v>
      </c>
      <c r="C186" s="32" t="s">
        <v>306</v>
      </c>
      <c r="D186" s="32"/>
      <c r="E186" s="33" t="s">
        <v>816</v>
      </c>
      <c r="F186" s="62">
        <f t="shared" si="25"/>
        <v>28060624</v>
      </c>
      <c r="G186" s="62">
        <f>G187+G188</f>
        <v>28060624</v>
      </c>
      <c r="H186" s="62">
        <f>H187+H188</f>
        <v>1480800</v>
      </c>
      <c r="I186" s="62">
        <f>I187+I188</f>
        <v>85804</v>
      </c>
      <c r="J186" s="62">
        <f>J187+J188</f>
        <v>0</v>
      </c>
      <c r="K186" s="62">
        <f t="shared" si="26"/>
        <v>0</v>
      </c>
      <c r="L186" s="62">
        <f>L187+L188</f>
        <v>0</v>
      </c>
      <c r="M186" s="62">
        <f>M187+M188</f>
        <v>0</v>
      </c>
      <c r="N186" s="62">
        <f>N187+N188</f>
        <v>0</v>
      </c>
      <c r="O186" s="62">
        <f>O187+O188</f>
        <v>0</v>
      </c>
      <c r="P186" s="62">
        <f>P187+P188</f>
        <v>0</v>
      </c>
      <c r="Q186" s="61">
        <f t="shared" si="27"/>
        <v>28060624</v>
      </c>
    </row>
    <row r="187" spans="1:17" s="11" customFormat="1" ht="60">
      <c r="A187" s="34" t="s">
        <v>673</v>
      </c>
      <c r="B187" s="34" t="s">
        <v>675</v>
      </c>
      <c r="C187" s="34"/>
      <c r="D187" s="34" t="s">
        <v>358</v>
      </c>
      <c r="E187" s="31" t="s">
        <v>677</v>
      </c>
      <c r="F187" s="63">
        <f>G187+J187</f>
        <v>2190424</v>
      </c>
      <c r="G187" s="63">
        <v>2190424</v>
      </c>
      <c r="H187" s="63">
        <v>1480800</v>
      </c>
      <c r="I187" s="63">
        <v>85804</v>
      </c>
      <c r="J187" s="63">
        <v>0</v>
      </c>
      <c r="K187" s="63">
        <f>L187+O187</f>
        <v>0</v>
      </c>
      <c r="L187" s="63"/>
      <c r="M187" s="63"/>
      <c r="N187" s="63"/>
      <c r="O187" s="63"/>
      <c r="P187" s="63"/>
      <c r="Q187" s="64">
        <f>F187+K187</f>
        <v>2190424</v>
      </c>
    </row>
    <row r="188" spans="1:17" s="11" customFormat="1" ht="45">
      <c r="A188" s="34" t="s">
        <v>674</v>
      </c>
      <c r="B188" s="34" t="s">
        <v>676</v>
      </c>
      <c r="C188" s="34"/>
      <c r="D188" s="34" t="s">
        <v>358</v>
      </c>
      <c r="E188" s="31" t="s">
        <v>678</v>
      </c>
      <c r="F188" s="63">
        <f>G188+J188</f>
        <v>25870200</v>
      </c>
      <c r="G188" s="63">
        <v>25870200</v>
      </c>
      <c r="H188" s="63"/>
      <c r="I188" s="63"/>
      <c r="J188" s="63"/>
      <c r="K188" s="63">
        <f>L188+O188</f>
        <v>0</v>
      </c>
      <c r="L188" s="63"/>
      <c r="M188" s="63"/>
      <c r="N188" s="63"/>
      <c r="O188" s="63"/>
      <c r="P188" s="63"/>
      <c r="Q188" s="64">
        <f>F188+K188</f>
        <v>25870200</v>
      </c>
    </row>
    <row r="189" spans="1:17" s="11" customFormat="1" ht="30" hidden="1">
      <c r="A189" s="21" t="s">
        <v>242</v>
      </c>
      <c r="B189" s="21" t="s">
        <v>243</v>
      </c>
      <c r="C189" s="21" t="s">
        <v>299</v>
      </c>
      <c r="D189" s="21" t="s">
        <v>279</v>
      </c>
      <c r="E189" s="30" t="s">
        <v>542</v>
      </c>
      <c r="F189" s="60">
        <f>G189+J189</f>
        <v>0</v>
      </c>
      <c r="G189" s="60"/>
      <c r="H189" s="60"/>
      <c r="I189" s="60"/>
      <c r="J189" s="60"/>
      <c r="K189" s="60">
        <f>L189+O189</f>
        <v>0</v>
      </c>
      <c r="L189" s="60"/>
      <c r="M189" s="60"/>
      <c r="N189" s="60"/>
      <c r="O189" s="60"/>
      <c r="P189" s="60"/>
      <c r="Q189" s="61">
        <f>F189+K189</f>
        <v>0</v>
      </c>
    </row>
    <row r="190" spans="1:17" s="11" customFormat="1" ht="29.25" customHeight="1">
      <c r="A190" s="32" t="s">
        <v>741</v>
      </c>
      <c r="B190" s="32" t="s">
        <v>178</v>
      </c>
      <c r="C190" s="32" t="s">
        <v>306</v>
      </c>
      <c r="D190" s="32"/>
      <c r="E190" s="33" t="s">
        <v>549</v>
      </c>
      <c r="F190" s="62">
        <f>F191</f>
        <v>0</v>
      </c>
      <c r="G190" s="62">
        <f aca="true" t="shared" si="33" ref="G190:Q190">G191</f>
        <v>0</v>
      </c>
      <c r="H190" s="62">
        <f t="shared" si="33"/>
        <v>0</v>
      </c>
      <c r="I190" s="62">
        <f t="shared" si="33"/>
        <v>0</v>
      </c>
      <c r="J190" s="62">
        <f t="shared" si="33"/>
        <v>0</v>
      </c>
      <c r="K190" s="62">
        <f t="shared" si="33"/>
        <v>6586553</v>
      </c>
      <c r="L190" s="62">
        <f t="shared" si="33"/>
        <v>0</v>
      </c>
      <c r="M190" s="62">
        <f t="shared" si="33"/>
        <v>0</v>
      </c>
      <c r="N190" s="62">
        <f t="shared" si="33"/>
        <v>0</v>
      </c>
      <c r="O190" s="62">
        <f t="shared" si="33"/>
        <v>6586553</v>
      </c>
      <c r="P190" s="62">
        <f t="shared" si="33"/>
        <v>6586553</v>
      </c>
      <c r="Q190" s="61">
        <f t="shared" si="33"/>
        <v>6586553</v>
      </c>
    </row>
    <row r="191" spans="1:17" s="11" customFormat="1" ht="30">
      <c r="A191" s="34" t="s">
        <v>742</v>
      </c>
      <c r="B191" s="34" t="s">
        <v>567</v>
      </c>
      <c r="C191" s="34"/>
      <c r="D191" s="34" t="s">
        <v>279</v>
      </c>
      <c r="E191" s="31" t="s">
        <v>617</v>
      </c>
      <c r="F191" s="63">
        <f>G191+J191</f>
        <v>0</v>
      </c>
      <c r="G191" s="63"/>
      <c r="H191" s="63"/>
      <c r="I191" s="63"/>
      <c r="J191" s="63">
        <v>0</v>
      </c>
      <c r="K191" s="63">
        <f>L191+O191</f>
        <v>6586553</v>
      </c>
      <c r="L191" s="63"/>
      <c r="M191" s="63"/>
      <c r="N191" s="63"/>
      <c r="O191" s="63">
        <v>6586553</v>
      </c>
      <c r="P191" s="63">
        <v>6586553</v>
      </c>
      <c r="Q191" s="64">
        <f>F191+K191</f>
        <v>6586553</v>
      </c>
    </row>
    <row r="192" spans="1:17" s="11" customFormat="1" ht="114">
      <c r="A192" s="32" t="s">
        <v>73</v>
      </c>
      <c r="B192" s="32" t="s">
        <v>74</v>
      </c>
      <c r="C192" s="32" t="s">
        <v>792</v>
      </c>
      <c r="D192" s="32"/>
      <c r="E192" s="33" t="s">
        <v>653</v>
      </c>
      <c r="F192" s="62">
        <f>G192+J192</f>
        <v>27880851</v>
      </c>
      <c r="G192" s="62">
        <f>G193+G195+G194</f>
        <v>0</v>
      </c>
      <c r="H192" s="62">
        <f>H193+H195+H194</f>
        <v>0</v>
      </c>
      <c r="I192" s="62">
        <f>I193+I195+I194</f>
        <v>0</v>
      </c>
      <c r="J192" s="62">
        <f>J193+J195+J194</f>
        <v>27880851</v>
      </c>
      <c r="K192" s="62">
        <f>L192+O192</f>
        <v>0</v>
      </c>
      <c r="L192" s="62">
        <f>L193+L195+L194</f>
        <v>0</v>
      </c>
      <c r="M192" s="62">
        <f>M193+M195+M194</f>
        <v>0</v>
      </c>
      <c r="N192" s="62">
        <f>N193+N195+N194</f>
        <v>0</v>
      </c>
      <c r="O192" s="62">
        <f>O193+O195+O194</f>
        <v>0</v>
      </c>
      <c r="P192" s="62">
        <f>P193+P195+P194</f>
        <v>0</v>
      </c>
      <c r="Q192" s="61">
        <f>F192+K192</f>
        <v>27880851</v>
      </c>
    </row>
    <row r="193" spans="1:17" s="11" customFormat="1" ht="280.5" customHeight="1">
      <c r="A193" s="34" t="s">
        <v>649</v>
      </c>
      <c r="B193" s="34" t="s">
        <v>650</v>
      </c>
      <c r="C193" s="34" t="s">
        <v>792</v>
      </c>
      <c r="D193" s="34" t="s">
        <v>259</v>
      </c>
      <c r="E193" s="31" t="s">
        <v>651</v>
      </c>
      <c r="F193" s="63">
        <f>G193+J193</f>
        <v>21191898</v>
      </c>
      <c r="G193" s="63"/>
      <c r="H193" s="63"/>
      <c r="I193" s="63"/>
      <c r="J193" s="63">
        <v>21191898</v>
      </c>
      <c r="K193" s="63">
        <f>L193+O193</f>
        <v>0</v>
      </c>
      <c r="L193" s="63"/>
      <c r="M193" s="63"/>
      <c r="N193" s="63"/>
      <c r="O193" s="63"/>
      <c r="P193" s="63"/>
      <c r="Q193" s="64">
        <f>F193+K193</f>
        <v>21191898</v>
      </c>
    </row>
    <row r="194" spans="1:17" s="11" customFormat="1" ht="395.25" customHeight="1">
      <c r="A194" s="34" t="s">
        <v>130</v>
      </c>
      <c r="B194" s="34" t="s">
        <v>131</v>
      </c>
      <c r="C194" s="34" t="s">
        <v>792</v>
      </c>
      <c r="D194" s="34" t="s">
        <v>259</v>
      </c>
      <c r="E194" s="31" t="s">
        <v>132</v>
      </c>
      <c r="F194" s="63">
        <f>G194+J194</f>
        <v>3002084</v>
      </c>
      <c r="G194" s="63"/>
      <c r="H194" s="63"/>
      <c r="I194" s="63"/>
      <c r="J194" s="63">
        <v>3002084</v>
      </c>
      <c r="K194" s="63">
        <f>L194+O194</f>
        <v>0</v>
      </c>
      <c r="L194" s="63"/>
      <c r="M194" s="63"/>
      <c r="N194" s="63"/>
      <c r="O194" s="63"/>
      <c r="P194" s="63"/>
      <c r="Q194" s="64">
        <f>F194+K194</f>
        <v>3002084</v>
      </c>
    </row>
    <row r="195" spans="1:17" s="11" customFormat="1" ht="303.75" customHeight="1">
      <c r="A195" s="34" t="s">
        <v>830</v>
      </c>
      <c r="B195" s="34" t="s">
        <v>831</v>
      </c>
      <c r="C195" s="34" t="s">
        <v>792</v>
      </c>
      <c r="D195" s="34" t="s">
        <v>259</v>
      </c>
      <c r="E195" s="31" t="s">
        <v>832</v>
      </c>
      <c r="F195" s="63">
        <f>G195+J195</f>
        <v>3686869</v>
      </c>
      <c r="G195" s="63"/>
      <c r="H195" s="63"/>
      <c r="I195" s="63"/>
      <c r="J195" s="63">
        <v>3686869</v>
      </c>
      <c r="K195" s="63">
        <f>L195+O195</f>
        <v>0</v>
      </c>
      <c r="L195" s="63"/>
      <c r="M195" s="63"/>
      <c r="N195" s="63"/>
      <c r="O195" s="63"/>
      <c r="P195" s="63"/>
      <c r="Q195" s="64">
        <f>F195+K195</f>
        <v>3686869</v>
      </c>
    </row>
    <row r="196" spans="1:17" s="18" customFormat="1" ht="42.75">
      <c r="A196" s="27" t="s">
        <v>395</v>
      </c>
      <c r="B196" s="37"/>
      <c r="C196" s="37" t="s">
        <v>265</v>
      </c>
      <c r="D196" s="37"/>
      <c r="E196" s="51" t="s">
        <v>493</v>
      </c>
      <c r="F196" s="57">
        <f>F197</f>
        <v>19699328.4</v>
      </c>
      <c r="G196" s="57">
        <f aca="true" t="shared" si="34" ref="G196:Q196">G197</f>
        <v>2324900</v>
      </c>
      <c r="H196" s="57">
        <f t="shared" si="34"/>
        <v>0</v>
      </c>
      <c r="I196" s="57">
        <f t="shared" si="34"/>
        <v>0</v>
      </c>
      <c r="J196" s="57">
        <f t="shared" si="34"/>
        <v>17374428.4</v>
      </c>
      <c r="K196" s="57">
        <f t="shared" si="34"/>
        <v>0</v>
      </c>
      <c r="L196" s="57">
        <f t="shared" si="34"/>
        <v>0</v>
      </c>
      <c r="M196" s="57">
        <f t="shared" si="34"/>
        <v>0</v>
      </c>
      <c r="N196" s="57">
        <f t="shared" si="34"/>
        <v>0</v>
      </c>
      <c r="O196" s="57">
        <f t="shared" si="34"/>
        <v>0</v>
      </c>
      <c r="P196" s="57">
        <f t="shared" si="34"/>
        <v>0</v>
      </c>
      <c r="Q196" s="58">
        <f t="shared" si="34"/>
        <v>19699328.4</v>
      </c>
    </row>
    <row r="197" spans="1:17" s="18" customFormat="1" ht="45" customHeight="1">
      <c r="A197" s="38" t="s">
        <v>396</v>
      </c>
      <c r="B197" s="37"/>
      <c r="C197" s="38" t="s">
        <v>265</v>
      </c>
      <c r="D197" s="38"/>
      <c r="E197" s="53" t="s">
        <v>493</v>
      </c>
      <c r="F197" s="59">
        <f>G197+J197</f>
        <v>19699328.4</v>
      </c>
      <c r="G197" s="59">
        <f>G198+G200+G206+G209+G202+G213</f>
        <v>2324900</v>
      </c>
      <c r="H197" s="59">
        <f>H198+H200+H206+H209+H202+H213</f>
        <v>0</v>
      </c>
      <c r="I197" s="59">
        <f>I198+I200+I206+I209+I202+I213</f>
        <v>0</v>
      </c>
      <c r="J197" s="59">
        <f>J198+J200+J206+J209+J202+J213</f>
        <v>17374428.4</v>
      </c>
      <c r="K197" s="59">
        <f>L197+O197</f>
        <v>0</v>
      </c>
      <c r="L197" s="59">
        <f>L198+L200+L206+L209+L202+L213</f>
        <v>0</v>
      </c>
      <c r="M197" s="59">
        <f>M198+M200+M206+M209+M202+M213</f>
        <v>0</v>
      </c>
      <c r="N197" s="59">
        <f>N198+N200+N206+N209+N202+N213</f>
        <v>0</v>
      </c>
      <c r="O197" s="59">
        <f>O198+O200+O206+O209+O202+O213</f>
        <v>0</v>
      </c>
      <c r="P197" s="59">
        <f>P198+P200+P206+P209+P202+P213</f>
        <v>0</v>
      </c>
      <c r="Q197" s="58">
        <f>F197+K197</f>
        <v>19699328.4</v>
      </c>
    </row>
    <row r="198" spans="1:17" s="18" customFormat="1" ht="29.25" customHeight="1">
      <c r="A198" s="32" t="s">
        <v>99</v>
      </c>
      <c r="B198" s="32" t="s">
        <v>475</v>
      </c>
      <c r="C198" s="32"/>
      <c r="D198" s="32"/>
      <c r="E198" s="33" t="s">
        <v>474</v>
      </c>
      <c r="F198" s="62">
        <f>F199</f>
        <v>1964200</v>
      </c>
      <c r="G198" s="62">
        <f aca="true" t="shared" si="35" ref="G198:Q198">G199</f>
        <v>1964200</v>
      </c>
      <c r="H198" s="62">
        <f t="shared" si="35"/>
        <v>0</v>
      </c>
      <c r="I198" s="62">
        <f t="shared" si="35"/>
        <v>0</v>
      </c>
      <c r="J198" s="62">
        <f t="shared" si="35"/>
        <v>0</v>
      </c>
      <c r="K198" s="62">
        <f t="shared" si="35"/>
        <v>0</v>
      </c>
      <c r="L198" s="62">
        <f t="shared" si="35"/>
        <v>0</v>
      </c>
      <c r="M198" s="62">
        <f t="shared" si="35"/>
        <v>0</v>
      </c>
      <c r="N198" s="62">
        <f t="shared" si="35"/>
        <v>0</v>
      </c>
      <c r="O198" s="62">
        <f t="shared" si="35"/>
        <v>0</v>
      </c>
      <c r="P198" s="62">
        <f t="shared" si="35"/>
        <v>0</v>
      </c>
      <c r="Q198" s="61">
        <f t="shared" si="35"/>
        <v>1964200</v>
      </c>
    </row>
    <row r="199" spans="1:17" s="29" customFormat="1" ht="44.25" customHeight="1">
      <c r="A199" s="34" t="s">
        <v>100</v>
      </c>
      <c r="B199" s="34" t="s">
        <v>459</v>
      </c>
      <c r="C199" s="34" t="s">
        <v>349</v>
      </c>
      <c r="D199" s="34" t="s">
        <v>364</v>
      </c>
      <c r="E199" s="31" t="s">
        <v>458</v>
      </c>
      <c r="F199" s="63">
        <f aca="true" t="shared" si="36" ref="F199:F210">G199+J199</f>
        <v>1964200</v>
      </c>
      <c r="G199" s="63">
        <v>1964200</v>
      </c>
      <c r="H199" s="63"/>
      <c r="I199" s="63"/>
      <c r="J199" s="63"/>
      <c r="K199" s="63">
        <f aca="true" t="shared" si="37" ref="K199:K210">L199+O199</f>
        <v>0</v>
      </c>
      <c r="L199" s="63"/>
      <c r="M199" s="63"/>
      <c r="N199" s="63"/>
      <c r="O199" s="63"/>
      <c r="P199" s="63"/>
      <c r="Q199" s="64">
        <f aca="true" t="shared" si="38" ref="Q199:Q210">F199+K199</f>
        <v>1964200</v>
      </c>
    </row>
    <row r="200" spans="1:17" s="11" customFormat="1" ht="17.25" customHeight="1">
      <c r="A200" s="32" t="s">
        <v>695</v>
      </c>
      <c r="B200" s="32" t="s">
        <v>672</v>
      </c>
      <c r="C200" s="32" t="s">
        <v>306</v>
      </c>
      <c r="D200" s="32"/>
      <c r="E200" s="33" t="s">
        <v>816</v>
      </c>
      <c r="F200" s="62">
        <f aca="true" t="shared" si="39" ref="F200:F205">G200+J200</f>
        <v>360700</v>
      </c>
      <c r="G200" s="62">
        <f>G201</f>
        <v>360700</v>
      </c>
      <c r="H200" s="62">
        <f>H201</f>
        <v>0</v>
      </c>
      <c r="I200" s="62">
        <f>I201</f>
        <v>0</v>
      </c>
      <c r="J200" s="62">
        <f>J201</f>
        <v>0</v>
      </c>
      <c r="K200" s="62">
        <f t="shared" si="37"/>
        <v>0</v>
      </c>
      <c r="L200" s="62">
        <f>L201</f>
        <v>0</v>
      </c>
      <c r="M200" s="62">
        <f>M201</f>
        <v>0</v>
      </c>
      <c r="N200" s="62">
        <f>N201</f>
        <v>0</v>
      </c>
      <c r="O200" s="62">
        <f>O201</f>
        <v>0</v>
      </c>
      <c r="P200" s="62">
        <f>P201</f>
        <v>0</v>
      </c>
      <c r="Q200" s="61">
        <f t="shared" si="38"/>
        <v>360700</v>
      </c>
    </row>
    <row r="201" spans="1:17" s="11" customFormat="1" ht="45">
      <c r="A201" s="34" t="s">
        <v>696</v>
      </c>
      <c r="B201" s="34" t="s">
        <v>676</v>
      </c>
      <c r="C201" s="34"/>
      <c r="D201" s="34" t="s">
        <v>358</v>
      </c>
      <c r="E201" s="31" t="s">
        <v>678</v>
      </c>
      <c r="F201" s="63">
        <f t="shared" si="39"/>
        <v>360700</v>
      </c>
      <c r="G201" s="63">
        <v>360700</v>
      </c>
      <c r="H201" s="63"/>
      <c r="I201" s="63"/>
      <c r="J201" s="63"/>
      <c r="K201" s="63">
        <f>L201+O201</f>
        <v>0</v>
      </c>
      <c r="L201" s="63"/>
      <c r="M201" s="63"/>
      <c r="N201" s="63"/>
      <c r="O201" s="63"/>
      <c r="P201" s="63"/>
      <c r="Q201" s="64">
        <f>F201+K201</f>
        <v>360700</v>
      </c>
    </row>
    <row r="202" spans="1:17" s="11" customFormat="1" ht="28.5" hidden="1">
      <c r="A202" s="32" t="s">
        <v>580</v>
      </c>
      <c r="B202" s="32" t="s">
        <v>156</v>
      </c>
      <c r="C202" s="32"/>
      <c r="D202" s="32"/>
      <c r="E202" s="33" t="s">
        <v>157</v>
      </c>
      <c r="F202" s="62">
        <f t="shared" si="39"/>
        <v>0</v>
      </c>
      <c r="G202" s="62">
        <f>G203</f>
        <v>0</v>
      </c>
      <c r="H202" s="62">
        <f>H203</f>
        <v>0</v>
      </c>
      <c r="I202" s="62">
        <f>I203</f>
        <v>0</v>
      </c>
      <c r="J202" s="62">
        <f>J203</f>
        <v>0</v>
      </c>
      <c r="K202" s="62">
        <f>L202+O202</f>
        <v>0</v>
      </c>
      <c r="L202" s="62">
        <f>L203</f>
        <v>0</v>
      </c>
      <c r="M202" s="62">
        <f>M203</f>
        <v>0</v>
      </c>
      <c r="N202" s="62">
        <f>N203</f>
        <v>0</v>
      </c>
      <c r="O202" s="62">
        <f>O203</f>
        <v>0</v>
      </c>
      <c r="P202" s="62">
        <f>P203</f>
        <v>0</v>
      </c>
      <c r="Q202" s="61">
        <f>F202+K202</f>
        <v>0</v>
      </c>
    </row>
    <row r="203" spans="1:17" s="11" customFormat="1" ht="95.25" customHeight="1" hidden="1">
      <c r="A203" s="76" t="s">
        <v>581</v>
      </c>
      <c r="B203" s="76" t="s">
        <v>582</v>
      </c>
      <c r="C203" s="76"/>
      <c r="D203" s="76" t="s">
        <v>273</v>
      </c>
      <c r="E203" s="30" t="s">
        <v>583</v>
      </c>
      <c r="F203" s="60">
        <f t="shared" si="39"/>
        <v>0</v>
      </c>
      <c r="G203" s="60"/>
      <c r="H203" s="60"/>
      <c r="I203" s="60"/>
      <c r="J203" s="60"/>
      <c r="K203" s="60">
        <f>L203+O203</f>
        <v>0</v>
      </c>
      <c r="L203" s="60"/>
      <c r="M203" s="60"/>
      <c r="N203" s="60"/>
      <c r="O203" s="68"/>
      <c r="P203" s="68"/>
      <c r="Q203" s="61">
        <f>F203+K203</f>
        <v>0</v>
      </c>
    </row>
    <row r="204" spans="1:17" s="11" customFormat="1" ht="15" hidden="1">
      <c r="A204" s="77"/>
      <c r="B204" s="77"/>
      <c r="C204" s="77"/>
      <c r="D204" s="77"/>
      <c r="E204" s="31" t="s">
        <v>302</v>
      </c>
      <c r="F204" s="60">
        <f t="shared" si="39"/>
        <v>0</v>
      </c>
      <c r="G204" s="60"/>
      <c r="H204" s="60"/>
      <c r="I204" s="60"/>
      <c r="J204" s="60"/>
      <c r="K204" s="60">
        <f>L204+O204</f>
        <v>0</v>
      </c>
      <c r="L204" s="60"/>
      <c r="M204" s="60"/>
      <c r="N204" s="60"/>
      <c r="O204" s="60"/>
      <c r="P204" s="60"/>
      <c r="Q204" s="61">
        <f>F204+K204</f>
        <v>0</v>
      </c>
    </row>
    <row r="205" spans="1:17" s="11" customFormat="1" ht="30" hidden="1">
      <c r="A205" s="78"/>
      <c r="B205" s="78"/>
      <c r="C205" s="78"/>
      <c r="D205" s="78"/>
      <c r="E205" s="31" t="s">
        <v>304</v>
      </c>
      <c r="F205" s="63">
        <f t="shared" si="39"/>
        <v>0</v>
      </c>
      <c r="G205" s="63"/>
      <c r="H205" s="63"/>
      <c r="I205" s="63"/>
      <c r="J205" s="63"/>
      <c r="K205" s="63">
        <f>L205+O205</f>
        <v>0</v>
      </c>
      <c r="L205" s="63"/>
      <c r="M205" s="63"/>
      <c r="N205" s="63"/>
      <c r="O205" s="63"/>
      <c r="P205" s="63"/>
      <c r="Q205" s="64">
        <f>F205+K205</f>
        <v>0</v>
      </c>
    </row>
    <row r="206" spans="1:17" s="11" customFormat="1" ht="30" hidden="1">
      <c r="A206" s="76" t="s">
        <v>244</v>
      </c>
      <c r="B206" s="76" t="s">
        <v>243</v>
      </c>
      <c r="C206" s="76" t="s">
        <v>299</v>
      </c>
      <c r="D206" s="76" t="s">
        <v>279</v>
      </c>
      <c r="E206" s="30" t="s">
        <v>541</v>
      </c>
      <c r="F206" s="60">
        <f t="shared" si="36"/>
        <v>0</v>
      </c>
      <c r="G206" s="60"/>
      <c r="H206" s="60"/>
      <c r="I206" s="60"/>
      <c r="J206" s="60"/>
      <c r="K206" s="60">
        <f t="shared" si="37"/>
        <v>0</v>
      </c>
      <c r="L206" s="60"/>
      <c r="M206" s="60"/>
      <c r="N206" s="60"/>
      <c r="O206" s="60"/>
      <c r="P206" s="60"/>
      <c r="Q206" s="61">
        <f t="shared" si="38"/>
        <v>0</v>
      </c>
    </row>
    <row r="207" spans="1:17" s="11" customFormat="1" ht="15" hidden="1">
      <c r="A207" s="77"/>
      <c r="B207" s="77"/>
      <c r="C207" s="77"/>
      <c r="D207" s="77"/>
      <c r="E207" s="31" t="s">
        <v>302</v>
      </c>
      <c r="F207" s="60">
        <f t="shared" si="36"/>
        <v>0</v>
      </c>
      <c r="G207" s="60"/>
      <c r="H207" s="60"/>
      <c r="I207" s="60"/>
      <c r="J207" s="60"/>
      <c r="K207" s="60">
        <f t="shared" si="37"/>
        <v>0</v>
      </c>
      <c r="L207" s="60"/>
      <c r="M207" s="60"/>
      <c r="N207" s="60"/>
      <c r="O207" s="60"/>
      <c r="P207" s="60"/>
      <c r="Q207" s="61">
        <f t="shared" si="38"/>
        <v>0</v>
      </c>
    </row>
    <row r="208" spans="1:17" s="11" customFormat="1" ht="30" hidden="1">
      <c r="A208" s="78"/>
      <c r="B208" s="78"/>
      <c r="C208" s="78"/>
      <c r="D208" s="78"/>
      <c r="E208" s="31" t="s">
        <v>304</v>
      </c>
      <c r="F208" s="63">
        <f t="shared" si="36"/>
        <v>0</v>
      </c>
      <c r="G208" s="63"/>
      <c r="H208" s="63"/>
      <c r="I208" s="63"/>
      <c r="J208" s="63"/>
      <c r="K208" s="63">
        <f t="shared" si="37"/>
        <v>0</v>
      </c>
      <c r="L208" s="63"/>
      <c r="M208" s="63"/>
      <c r="N208" s="63"/>
      <c r="O208" s="63"/>
      <c r="P208" s="63"/>
      <c r="Q208" s="64">
        <f t="shared" si="38"/>
        <v>0</v>
      </c>
    </row>
    <row r="209" spans="1:17" s="44" customFormat="1" ht="28.5" hidden="1">
      <c r="A209" s="45" t="s">
        <v>565</v>
      </c>
      <c r="B209" s="45" t="s">
        <v>178</v>
      </c>
      <c r="C209" s="45"/>
      <c r="D209" s="32"/>
      <c r="E209" s="33" t="s">
        <v>549</v>
      </c>
      <c r="F209" s="61">
        <f t="shared" si="36"/>
        <v>0</v>
      </c>
      <c r="G209" s="61">
        <f>G210</f>
        <v>0</v>
      </c>
      <c r="H209" s="61">
        <f>H210</f>
        <v>0</v>
      </c>
      <c r="I209" s="61">
        <f>I210</f>
        <v>0</v>
      </c>
      <c r="J209" s="61">
        <f>J210</f>
        <v>0</v>
      </c>
      <c r="K209" s="61">
        <f t="shared" si="37"/>
        <v>0</v>
      </c>
      <c r="L209" s="61">
        <f>L210</f>
        <v>0</v>
      </c>
      <c r="M209" s="61">
        <f>M210</f>
        <v>0</v>
      </c>
      <c r="N209" s="61">
        <f>N210</f>
        <v>0</v>
      </c>
      <c r="O209" s="61">
        <f>O210</f>
        <v>0</v>
      </c>
      <c r="P209" s="61">
        <f>P210</f>
        <v>0</v>
      </c>
      <c r="Q209" s="61">
        <f t="shared" si="38"/>
        <v>0</v>
      </c>
    </row>
    <row r="210" spans="1:17" s="29" customFormat="1" ht="30" hidden="1">
      <c r="A210" s="73" t="s">
        <v>566</v>
      </c>
      <c r="B210" s="73" t="s">
        <v>567</v>
      </c>
      <c r="C210" s="73"/>
      <c r="D210" s="73" t="s">
        <v>279</v>
      </c>
      <c r="E210" s="31" t="s">
        <v>575</v>
      </c>
      <c r="F210" s="68">
        <f t="shared" si="36"/>
        <v>0</v>
      </c>
      <c r="G210" s="68"/>
      <c r="H210" s="68"/>
      <c r="I210" s="68"/>
      <c r="J210" s="68"/>
      <c r="K210" s="68">
        <f t="shared" si="37"/>
        <v>0</v>
      </c>
      <c r="L210" s="68"/>
      <c r="M210" s="68"/>
      <c r="N210" s="68"/>
      <c r="O210" s="68"/>
      <c r="P210" s="68"/>
      <c r="Q210" s="64">
        <f t="shared" si="38"/>
        <v>0</v>
      </c>
    </row>
    <row r="211" spans="1:17" s="11" customFormat="1" ht="15" hidden="1">
      <c r="A211" s="74"/>
      <c r="B211" s="74"/>
      <c r="C211" s="74"/>
      <c r="D211" s="74"/>
      <c r="E211" s="31" t="s">
        <v>302</v>
      </c>
      <c r="F211" s="60">
        <f>G211+J211</f>
        <v>0</v>
      </c>
      <c r="G211" s="60"/>
      <c r="H211" s="60"/>
      <c r="I211" s="60"/>
      <c r="J211" s="60"/>
      <c r="K211" s="60">
        <f>L211+O211</f>
        <v>0</v>
      </c>
      <c r="L211" s="60"/>
      <c r="M211" s="60"/>
      <c r="N211" s="60"/>
      <c r="O211" s="60"/>
      <c r="P211" s="60"/>
      <c r="Q211" s="61">
        <f>F211+K211</f>
        <v>0</v>
      </c>
    </row>
    <row r="212" spans="1:17" s="11" customFormat="1" ht="30" hidden="1">
      <c r="A212" s="75"/>
      <c r="B212" s="75"/>
      <c r="C212" s="75"/>
      <c r="D212" s="75"/>
      <c r="E212" s="31" t="s">
        <v>304</v>
      </c>
      <c r="F212" s="63">
        <f>G212+J212</f>
        <v>0</v>
      </c>
      <c r="G212" s="63"/>
      <c r="H212" s="63"/>
      <c r="I212" s="63"/>
      <c r="J212" s="63"/>
      <c r="K212" s="63">
        <f>L212+O212</f>
        <v>0</v>
      </c>
      <c r="L212" s="63"/>
      <c r="M212" s="63"/>
      <c r="N212" s="63"/>
      <c r="O212" s="63"/>
      <c r="P212" s="63"/>
      <c r="Q212" s="64">
        <f>F212+K212</f>
        <v>0</v>
      </c>
    </row>
    <row r="213" spans="1:17" s="29" customFormat="1" ht="118.5" customHeight="1">
      <c r="A213" s="21" t="s">
        <v>697</v>
      </c>
      <c r="B213" s="21" t="s">
        <v>698</v>
      </c>
      <c r="C213" s="21"/>
      <c r="D213" s="21" t="s">
        <v>259</v>
      </c>
      <c r="E213" s="30" t="s">
        <v>699</v>
      </c>
      <c r="F213" s="60">
        <f>G213+J213</f>
        <v>17374428.4</v>
      </c>
      <c r="G213" s="60"/>
      <c r="H213" s="60"/>
      <c r="I213" s="60"/>
      <c r="J213" s="60">
        <v>17374428.4</v>
      </c>
      <c r="K213" s="60">
        <f>L213+O213</f>
        <v>0</v>
      </c>
      <c r="L213" s="60"/>
      <c r="M213" s="60"/>
      <c r="N213" s="60"/>
      <c r="O213" s="60"/>
      <c r="P213" s="60"/>
      <c r="Q213" s="61">
        <f>F213+K213</f>
        <v>17374428.4</v>
      </c>
    </row>
    <row r="214" spans="1:17" s="18" customFormat="1" ht="55.5" customHeight="1">
      <c r="A214" s="27" t="s">
        <v>397</v>
      </c>
      <c r="B214" s="37"/>
      <c r="C214" s="37" t="s">
        <v>101</v>
      </c>
      <c r="D214" s="37"/>
      <c r="E214" s="51" t="s">
        <v>495</v>
      </c>
      <c r="F214" s="57">
        <f>F215</f>
        <v>370226489</v>
      </c>
      <c r="G214" s="57">
        <f aca="true" t="shared" si="40" ref="G214:P214">G215</f>
        <v>370226489</v>
      </c>
      <c r="H214" s="57">
        <f t="shared" si="40"/>
        <v>42524262</v>
      </c>
      <c r="I214" s="57">
        <f t="shared" si="40"/>
        <v>4022273</v>
      </c>
      <c r="J214" s="57">
        <f t="shared" si="40"/>
        <v>0</v>
      </c>
      <c r="K214" s="57">
        <f t="shared" si="40"/>
        <v>30752285</v>
      </c>
      <c r="L214" s="57">
        <f t="shared" si="40"/>
        <v>5857074</v>
      </c>
      <c r="M214" s="57">
        <f t="shared" si="40"/>
        <v>1190244</v>
      </c>
      <c r="N214" s="57">
        <f t="shared" si="40"/>
        <v>40300</v>
      </c>
      <c r="O214" s="57">
        <f t="shared" si="40"/>
        <v>24895211</v>
      </c>
      <c r="P214" s="57">
        <f t="shared" si="40"/>
        <v>24744211</v>
      </c>
      <c r="Q214" s="58">
        <f>Q215</f>
        <v>400978774</v>
      </c>
    </row>
    <row r="215" spans="1:17" s="18" customFormat="1" ht="53.25" customHeight="1">
      <c r="A215" s="38" t="s">
        <v>411</v>
      </c>
      <c r="B215" s="37"/>
      <c r="C215" s="38" t="s">
        <v>101</v>
      </c>
      <c r="D215" s="38"/>
      <c r="E215" s="53" t="s">
        <v>495</v>
      </c>
      <c r="F215" s="59">
        <f>G215+J215</f>
        <v>370226489</v>
      </c>
      <c r="G215" s="59">
        <f>G216+G219+G220+G221+G222+G223+G224+G225+G228+G232+G229+G233</f>
        <v>370226489</v>
      </c>
      <c r="H215" s="59">
        <f>H216+H219+H220+H221+H222+H223+H224+H225+H228+H232+H229+H233</f>
        <v>42524262</v>
      </c>
      <c r="I215" s="59">
        <f>I216+I219+I220+I221+I222+I223+I224+I225+I228+I232+I229+I233</f>
        <v>4022273</v>
      </c>
      <c r="J215" s="59">
        <f>J216+J219+J220+J221+J222+J223+J224+J225+J228+J232+J229+J233</f>
        <v>0</v>
      </c>
      <c r="K215" s="59">
        <f>L215+O215</f>
        <v>30752285</v>
      </c>
      <c r="L215" s="59">
        <f>L216+L219+L220+L221+L222+L223+L224+L225+L228+L232+L229+L233</f>
        <v>5857074</v>
      </c>
      <c r="M215" s="59">
        <f>M216+M219+M220+M221+M222+M223+M224+M225+M228+M232+M229+M233</f>
        <v>1190244</v>
      </c>
      <c r="N215" s="59">
        <f>N216+N219+N220+N221+N222+N223+N224+N225+N228+N232+N229+N233</f>
        <v>40300</v>
      </c>
      <c r="O215" s="59">
        <f>O216+O219+O220+O221+O222+O223+O224+O225+O228+O232+O229+O233</f>
        <v>24895211</v>
      </c>
      <c r="P215" s="59">
        <f>P216+P219+P220+P221+P222+P223+P224+P225+P228+P232+P229+P233</f>
        <v>24744211</v>
      </c>
      <c r="Q215" s="58">
        <f>F215+K215</f>
        <v>400978774</v>
      </c>
    </row>
    <row r="216" spans="1:17" s="11" customFormat="1" ht="60">
      <c r="A216" s="76" t="s">
        <v>419</v>
      </c>
      <c r="B216" s="76" t="s">
        <v>402</v>
      </c>
      <c r="C216" s="21" t="s">
        <v>312</v>
      </c>
      <c r="D216" s="76" t="s">
        <v>362</v>
      </c>
      <c r="E216" s="30" t="s">
        <v>847</v>
      </c>
      <c r="F216" s="60">
        <f aca="true" t="shared" si="41" ref="F216:F224">G216+J216</f>
        <v>93533816</v>
      </c>
      <c r="G216" s="60">
        <v>93533816</v>
      </c>
      <c r="H216" s="60"/>
      <c r="I216" s="60"/>
      <c r="J216" s="60"/>
      <c r="K216" s="60">
        <f aca="true" t="shared" si="42" ref="K216:K224">L216+O216</f>
        <v>5385124</v>
      </c>
      <c r="L216" s="60">
        <v>3375124</v>
      </c>
      <c r="M216" s="60"/>
      <c r="N216" s="60"/>
      <c r="O216" s="60">
        <v>2010000</v>
      </c>
      <c r="P216" s="60">
        <v>2000000</v>
      </c>
      <c r="Q216" s="61">
        <f aca="true" t="shared" si="43" ref="Q216:Q224">F216+K216</f>
        <v>98918940</v>
      </c>
    </row>
    <row r="217" spans="1:17" s="17" customFormat="1" ht="15.75" customHeight="1">
      <c r="A217" s="77"/>
      <c r="B217" s="77"/>
      <c r="C217" s="21"/>
      <c r="D217" s="77"/>
      <c r="E217" s="31" t="s">
        <v>303</v>
      </c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1"/>
    </row>
    <row r="218" spans="1:17" s="17" customFormat="1" ht="30">
      <c r="A218" s="78"/>
      <c r="B218" s="78"/>
      <c r="C218" s="21"/>
      <c r="D218" s="78"/>
      <c r="E218" s="31" t="s">
        <v>304</v>
      </c>
      <c r="F218" s="63">
        <f>G218+J218</f>
        <v>4500000</v>
      </c>
      <c r="G218" s="63">
        <v>4500000</v>
      </c>
      <c r="H218" s="63"/>
      <c r="I218" s="63"/>
      <c r="J218" s="63"/>
      <c r="K218" s="63">
        <f>L218+O218</f>
        <v>0</v>
      </c>
      <c r="L218" s="63"/>
      <c r="M218" s="63"/>
      <c r="N218" s="63"/>
      <c r="O218" s="63"/>
      <c r="P218" s="63"/>
      <c r="Q218" s="64">
        <f>F218+K218</f>
        <v>4500000</v>
      </c>
    </row>
    <row r="219" spans="1:17" s="11" customFormat="1" ht="60">
      <c r="A219" s="21" t="s">
        <v>420</v>
      </c>
      <c r="B219" s="21" t="s">
        <v>403</v>
      </c>
      <c r="C219" s="21" t="s">
        <v>313</v>
      </c>
      <c r="D219" s="21" t="s">
        <v>363</v>
      </c>
      <c r="E219" s="30" t="s">
        <v>848</v>
      </c>
      <c r="F219" s="60">
        <f t="shared" si="41"/>
        <v>54114584</v>
      </c>
      <c r="G219" s="60">
        <v>54114584</v>
      </c>
      <c r="H219" s="60"/>
      <c r="I219" s="60"/>
      <c r="J219" s="60"/>
      <c r="K219" s="60">
        <f t="shared" si="42"/>
        <v>3279793</v>
      </c>
      <c r="L219" s="60">
        <v>150000</v>
      </c>
      <c r="M219" s="60"/>
      <c r="N219" s="60"/>
      <c r="O219" s="60">
        <v>3129793</v>
      </c>
      <c r="P219" s="60">
        <v>3129793</v>
      </c>
      <c r="Q219" s="61">
        <f t="shared" si="43"/>
        <v>57394377</v>
      </c>
    </row>
    <row r="220" spans="1:17" s="11" customFormat="1" ht="23.25" customHeight="1">
      <c r="A220" s="21" t="s">
        <v>105</v>
      </c>
      <c r="B220" s="21" t="s">
        <v>106</v>
      </c>
      <c r="C220" s="21">
        <v>110102</v>
      </c>
      <c r="D220" s="21" t="s">
        <v>260</v>
      </c>
      <c r="E220" s="30" t="s">
        <v>107</v>
      </c>
      <c r="F220" s="60">
        <f t="shared" si="41"/>
        <v>109741263</v>
      </c>
      <c r="G220" s="60">
        <v>109741263</v>
      </c>
      <c r="H220" s="60"/>
      <c r="I220" s="60"/>
      <c r="J220" s="60"/>
      <c r="K220" s="60">
        <f t="shared" si="42"/>
        <v>2546700</v>
      </c>
      <c r="L220" s="60"/>
      <c r="M220" s="60"/>
      <c r="N220" s="60"/>
      <c r="O220" s="60">
        <v>2546700</v>
      </c>
      <c r="P220" s="60">
        <v>2546700</v>
      </c>
      <c r="Q220" s="61">
        <f t="shared" si="43"/>
        <v>112287963</v>
      </c>
    </row>
    <row r="221" spans="1:17" s="11" customFormat="1" ht="60">
      <c r="A221" s="21" t="s">
        <v>102</v>
      </c>
      <c r="B221" s="21" t="s">
        <v>462</v>
      </c>
      <c r="C221" s="21">
        <v>110103</v>
      </c>
      <c r="D221" s="21" t="s">
        <v>261</v>
      </c>
      <c r="E221" s="30" t="s">
        <v>108</v>
      </c>
      <c r="F221" s="60">
        <f t="shared" si="41"/>
        <v>29661626</v>
      </c>
      <c r="G221" s="60">
        <v>29661626</v>
      </c>
      <c r="H221" s="60"/>
      <c r="I221" s="60"/>
      <c r="J221" s="60"/>
      <c r="K221" s="60">
        <f t="shared" si="42"/>
        <v>179000</v>
      </c>
      <c r="L221" s="60"/>
      <c r="M221" s="60"/>
      <c r="N221" s="60"/>
      <c r="O221" s="60">
        <v>179000</v>
      </c>
      <c r="P221" s="60">
        <v>179000</v>
      </c>
      <c r="Q221" s="61">
        <f t="shared" si="43"/>
        <v>29840626</v>
      </c>
    </row>
    <row r="222" spans="1:17" s="11" customFormat="1" ht="24" customHeight="1">
      <c r="A222" s="21" t="s">
        <v>103</v>
      </c>
      <c r="B222" s="21" t="s">
        <v>463</v>
      </c>
      <c r="C222" s="21">
        <v>110201</v>
      </c>
      <c r="D222" s="21" t="s">
        <v>254</v>
      </c>
      <c r="E222" s="30" t="s">
        <v>45</v>
      </c>
      <c r="F222" s="60">
        <f t="shared" si="41"/>
        <v>34964241</v>
      </c>
      <c r="G222" s="60">
        <v>34964241</v>
      </c>
      <c r="H222" s="60">
        <v>25569632</v>
      </c>
      <c r="I222" s="60">
        <v>1481125</v>
      </c>
      <c r="J222" s="60"/>
      <c r="K222" s="60">
        <f t="shared" si="42"/>
        <v>4304600</v>
      </c>
      <c r="L222" s="60">
        <v>129300</v>
      </c>
      <c r="M222" s="60">
        <v>45520</v>
      </c>
      <c r="N222" s="60">
        <v>10200</v>
      </c>
      <c r="O222" s="60">
        <v>4175300</v>
      </c>
      <c r="P222" s="60">
        <v>4134300</v>
      </c>
      <c r="Q222" s="61">
        <f t="shared" si="43"/>
        <v>39268841</v>
      </c>
    </row>
    <row r="223" spans="1:17" s="11" customFormat="1" ht="30">
      <c r="A223" s="21" t="s">
        <v>110</v>
      </c>
      <c r="B223" s="21" t="s">
        <v>111</v>
      </c>
      <c r="C223" s="21">
        <v>110202</v>
      </c>
      <c r="D223" s="21" t="s">
        <v>254</v>
      </c>
      <c r="E223" s="30" t="s">
        <v>112</v>
      </c>
      <c r="F223" s="60">
        <f t="shared" si="41"/>
        <v>34429313</v>
      </c>
      <c r="G223" s="60">
        <v>34429313</v>
      </c>
      <c r="H223" s="60">
        <v>15363963</v>
      </c>
      <c r="I223" s="60">
        <v>2515552</v>
      </c>
      <c r="J223" s="60"/>
      <c r="K223" s="60">
        <f t="shared" si="42"/>
        <v>10094550</v>
      </c>
      <c r="L223" s="60">
        <v>2202650</v>
      </c>
      <c r="M223" s="60">
        <v>1144724</v>
      </c>
      <c r="N223" s="60">
        <v>30100</v>
      </c>
      <c r="O223" s="60">
        <v>7891900</v>
      </c>
      <c r="P223" s="60">
        <v>7791900</v>
      </c>
      <c r="Q223" s="61">
        <f t="shared" si="43"/>
        <v>44523863</v>
      </c>
    </row>
    <row r="224" spans="1:17" s="11" customFormat="1" ht="45">
      <c r="A224" s="21" t="s">
        <v>104</v>
      </c>
      <c r="B224" s="21" t="s">
        <v>437</v>
      </c>
      <c r="C224" s="21">
        <v>110204</v>
      </c>
      <c r="D224" s="21" t="s">
        <v>262</v>
      </c>
      <c r="E224" s="30" t="s">
        <v>113</v>
      </c>
      <c r="F224" s="60">
        <f t="shared" si="41"/>
        <v>1654273</v>
      </c>
      <c r="G224" s="60">
        <v>1654273</v>
      </c>
      <c r="H224" s="60">
        <v>1079508</v>
      </c>
      <c r="I224" s="60">
        <v>16322</v>
      </c>
      <c r="J224" s="60"/>
      <c r="K224" s="60">
        <f t="shared" si="42"/>
        <v>0</v>
      </c>
      <c r="L224" s="60"/>
      <c r="M224" s="60"/>
      <c r="N224" s="60"/>
      <c r="O224" s="60"/>
      <c r="P224" s="60"/>
      <c r="Q224" s="61">
        <f t="shared" si="43"/>
        <v>1654273</v>
      </c>
    </row>
    <row r="225" spans="1:17" s="11" customFormat="1" ht="30.75" customHeight="1">
      <c r="A225" s="32" t="s">
        <v>114</v>
      </c>
      <c r="B225" s="32" t="s">
        <v>115</v>
      </c>
      <c r="C225" s="32">
        <v>110502</v>
      </c>
      <c r="D225" s="32"/>
      <c r="E225" s="33" t="s">
        <v>116</v>
      </c>
      <c r="F225" s="62">
        <f aca="true" t="shared" si="44" ref="F225:F232">G225+J225</f>
        <v>11568773</v>
      </c>
      <c r="G225" s="62">
        <f>G226+G227</f>
        <v>11568773</v>
      </c>
      <c r="H225" s="62">
        <f>H226+H227</f>
        <v>511159</v>
      </c>
      <c r="I225" s="62">
        <f>I226+I227</f>
        <v>9274</v>
      </c>
      <c r="J225" s="62">
        <f>J226+J227</f>
        <v>0</v>
      </c>
      <c r="K225" s="62">
        <f aca="true" t="shared" si="45" ref="K225:K232">L225+O225</f>
        <v>0</v>
      </c>
      <c r="L225" s="62">
        <f>L226+L227</f>
        <v>0</v>
      </c>
      <c r="M225" s="62">
        <f>M226+M227</f>
        <v>0</v>
      </c>
      <c r="N225" s="62">
        <f>N226+N227</f>
        <v>0</v>
      </c>
      <c r="O225" s="62">
        <f>O226+O227</f>
        <v>0</v>
      </c>
      <c r="P225" s="62">
        <f>P226+P227</f>
        <v>0</v>
      </c>
      <c r="Q225" s="61">
        <f aca="true" t="shared" si="46" ref="Q225:Q232">F225+K225</f>
        <v>11568773</v>
      </c>
    </row>
    <row r="226" spans="1:17" s="11" customFormat="1" ht="45">
      <c r="A226" s="34" t="s">
        <v>634</v>
      </c>
      <c r="B226" s="34" t="s">
        <v>636</v>
      </c>
      <c r="C226" s="34"/>
      <c r="D226" s="34" t="s">
        <v>263</v>
      </c>
      <c r="E226" s="31" t="s">
        <v>638</v>
      </c>
      <c r="F226" s="63">
        <f t="shared" si="44"/>
        <v>775173</v>
      </c>
      <c r="G226" s="63">
        <v>775173</v>
      </c>
      <c r="H226" s="63">
        <v>511159</v>
      </c>
      <c r="I226" s="63">
        <v>9274</v>
      </c>
      <c r="J226" s="63">
        <v>0</v>
      </c>
      <c r="K226" s="63">
        <f t="shared" si="45"/>
        <v>0</v>
      </c>
      <c r="L226" s="63"/>
      <c r="M226" s="63"/>
      <c r="N226" s="63"/>
      <c r="O226" s="63"/>
      <c r="P226" s="63"/>
      <c r="Q226" s="64">
        <f t="shared" si="46"/>
        <v>775173</v>
      </c>
    </row>
    <row r="227" spans="1:17" s="11" customFormat="1" ht="30.75" customHeight="1">
      <c r="A227" s="34" t="s">
        <v>635</v>
      </c>
      <c r="B227" s="34" t="s">
        <v>637</v>
      </c>
      <c r="C227" s="34"/>
      <c r="D227" s="34" t="s">
        <v>263</v>
      </c>
      <c r="E227" s="31" t="s">
        <v>639</v>
      </c>
      <c r="F227" s="63">
        <f t="shared" si="44"/>
        <v>10793600</v>
      </c>
      <c r="G227" s="63">
        <v>10793600</v>
      </c>
      <c r="H227" s="63"/>
      <c r="I227" s="63"/>
      <c r="J227" s="63"/>
      <c r="K227" s="63">
        <f t="shared" si="45"/>
        <v>0</v>
      </c>
      <c r="L227" s="63"/>
      <c r="M227" s="63"/>
      <c r="N227" s="63"/>
      <c r="O227" s="63"/>
      <c r="P227" s="63"/>
      <c r="Q227" s="64">
        <f t="shared" si="46"/>
        <v>10793600</v>
      </c>
    </row>
    <row r="228" spans="1:17" s="11" customFormat="1" ht="30" customHeight="1" hidden="1">
      <c r="A228" s="21" t="s">
        <v>245</v>
      </c>
      <c r="B228" s="21" t="s">
        <v>243</v>
      </c>
      <c r="C228" s="21">
        <v>150101</v>
      </c>
      <c r="D228" s="21" t="s">
        <v>279</v>
      </c>
      <c r="E228" s="30" t="s">
        <v>542</v>
      </c>
      <c r="F228" s="60">
        <f t="shared" si="44"/>
        <v>0</v>
      </c>
      <c r="G228" s="60"/>
      <c r="H228" s="60"/>
      <c r="I228" s="60"/>
      <c r="J228" s="60"/>
      <c r="K228" s="60">
        <f t="shared" si="45"/>
        <v>0</v>
      </c>
      <c r="L228" s="60"/>
      <c r="M228" s="60"/>
      <c r="N228" s="60"/>
      <c r="O228" s="60"/>
      <c r="P228" s="60"/>
      <c r="Q228" s="61">
        <f t="shared" si="46"/>
        <v>0</v>
      </c>
    </row>
    <row r="229" spans="1:17" s="11" customFormat="1" ht="30" customHeight="1">
      <c r="A229" s="32" t="s">
        <v>739</v>
      </c>
      <c r="B229" s="32" t="s">
        <v>178</v>
      </c>
      <c r="C229" s="32"/>
      <c r="D229" s="32"/>
      <c r="E229" s="33" t="s">
        <v>549</v>
      </c>
      <c r="F229" s="62">
        <f>G229+J229</f>
        <v>0</v>
      </c>
      <c r="G229" s="62">
        <f>G231+G230</f>
        <v>0</v>
      </c>
      <c r="H229" s="62">
        <f>H231+H230</f>
        <v>0</v>
      </c>
      <c r="I229" s="62">
        <f>I231+I230</f>
        <v>0</v>
      </c>
      <c r="J229" s="62">
        <f>J231+J230</f>
        <v>0</v>
      </c>
      <c r="K229" s="62">
        <f t="shared" si="45"/>
        <v>4962518</v>
      </c>
      <c r="L229" s="62">
        <f>L231+L230</f>
        <v>0</v>
      </c>
      <c r="M229" s="62">
        <f>M231+M230</f>
        <v>0</v>
      </c>
      <c r="N229" s="62">
        <f>N231+N230</f>
        <v>0</v>
      </c>
      <c r="O229" s="62">
        <f>O231+O230</f>
        <v>4962518</v>
      </c>
      <c r="P229" s="62">
        <f>P231+P230</f>
        <v>4962518</v>
      </c>
      <c r="Q229" s="61">
        <f t="shared" si="46"/>
        <v>4962518</v>
      </c>
    </row>
    <row r="230" spans="1:17" s="29" customFormat="1" ht="30" customHeight="1">
      <c r="A230" s="34" t="s">
        <v>780</v>
      </c>
      <c r="B230" s="34" t="s">
        <v>180</v>
      </c>
      <c r="C230" s="34"/>
      <c r="D230" s="34" t="s">
        <v>279</v>
      </c>
      <c r="E230" s="55" t="s">
        <v>577</v>
      </c>
      <c r="F230" s="68">
        <f>G230+J230</f>
        <v>0</v>
      </c>
      <c r="G230" s="68"/>
      <c r="H230" s="68"/>
      <c r="I230" s="68"/>
      <c r="J230" s="68"/>
      <c r="K230" s="68">
        <f>L230+O230</f>
        <v>175400</v>
      </c>
      <c r="L230" s="68"/>
      <c r="M230" s="68"/>
      <c r="N230" s="68"/>
      <c r="O230" s="68">
        <v>175400</v>
      </c>
      <c r="P230" s="68">
        <v>175400</v>
      </c>
      <c r="Q230" s="64">
        <f>F230+K230</f>
        <v>175400</v>
      </c>
    </row>
    <row r="231" spans="1:17" s="29" customFormat="1" ht="30" customHeight="1">
      <c r="A231" s="34" t="s">
        <v>738</v>
      </c>
      <c r="B231" s="34" t="s">
        <v>615</v>
      </c>
      <c r="C231" s="34"/>
      <c r="D231" s="34" t="s">
        <v>279</v>
      </c>
      <c r="E231" s="55" t="s">
        <v>618</v>
      </c>
      <c r="F231" s="68">
        <f t="shared" si="44"/>
        <v>0</v>
      </c>
      <c r="G231" s="68"/>
      <c r="H231" s="68"/>
      <c r="I231" s="68"/>
      <c r="J231" s="68"/>
      <c r="K231" s="68">
        <f t="shared" si="45"/>
        <v>4787118</v>
      </c>
      <c r="L231" s="68"/>
      <c r="M231" s="68"/>
      <c r="N231" s="68"/>
      <c r="O231" s="68">
        <v>4787118</v>
      </c>
      <c r="P231" s="68">
        <v>4787118</v>
      </c>
      <c r="Q231" s="64">
        <f t="shared" si="46"/>
        <v>4787118</v>
      </c>
    </row>
    <row r="232" spans="1:17" s="11" customFormat="1" ht="29.25" customHeight="1">
      <c r="A232" s="21" t="s">
        <v>117</v>
      </c>
      <c r="B232" s="21" t="s">
        <v>801</v>
      </c>
      <c r="C232" s="21"/>
      <c r="D232" s="21" t="s">
        <v>356</v>
      </c>
      <c r="E232" s="30" t="s">
        <v>802</v>
      </c>
      <c r="F232" s="60">
        <f t="shared" si="44"/>
        <v>67251.58</v>
      </c>
      <c r="G232" s="60">
        <v>67251.58</v>
      </c>
      <c r="H232" s="60"/>
      <c r="I232" s="60"/>
      <c r="J232" s="60"/>
      <c r="K232" s="60">
        <f t="shared" si="45"/>
        <v>0</v>
      </c>
      <c r="L232" s="60"/>
      <c r="M232" s="60"/>
      <c r="N232" s="60"/>
      <c r="O232" s="60"/>
      <c r="P232" s="60"/>
      <c r="Q232" s="61">
        <f t="shared" si="46"/>
        <v>67251.58</v>
      </c>
    </row>
    <row r="233" spans="1:17" s="11" customFormat="1" ht="29.25" customHeight="1">
      <c r="A233" s="21" t="s">
        <v>758</v>
      </c>
      <c r="B233" s="21" t="s">
        <v>759</v>
      </c>
      <c r="C233" s="21"/>
      <c r="D233" s="21" t="s">
        <v>356</v>
      </c>
      <c r="E233" s="30" t="s">
        <v>760</v>
      </c>
      <c r="F233" s="60">
        <f>G233+J233</f>
        <v>491348.42</v>
      </c>
      <c r="G233" s="60">
        <v>491348.42</v>
      </c>
      <c r="H233" s="60"/>
      <c r="I233" s="60"/>
      <c r="J233" s="60"/>
      <c r="K233" s="60">
        <f>L233+O233</f>
        <v>0</v>
      </c>
      <c r="L233" s="60"/>
      <c r="M233" s="60"/>
      <c r="N233" s="60"/>
      <c r="O233" s="60"/>
      <c r="P233" s="60"/>
      <c r="Q233" s="61">
        <f>F233+K233</f>
        <v>491348.42</v>
      </c>
    </row>
    <row r="234" spans="1:17" s="18" customFormat="1" ht="43.5" customHeight="1">
      <c r="A234" s="27" t="s">
        <v>75</v>
      </c>
      <c r="B234" s="37"/>
      <c r="C234" s="37" t="s">
        <v>77</v>
      </c>
      <c r="D234" s="37"/>
      <c r="E234" s="51" t="s">
        <v>492</v>
      </c>
      <c r="F234" s="57">
        <f>F235</f>
        <v>52555946</v>
      </c>
      <c r="G234" s="57">
        <f aca="true" t="shared" si="47" ref="G234:Q234">G235</f>
        <v>52555946</v>
      </c>
      <c r="H234" s="57">
        <f t="shared" si="47"/>
        <v>14390662</v>
      </c>
      <c r="I234" s="57">
        <f t="shared" si="47"/>
        <v>1797800</v>
      </c>
      <c r="J234" s="57">
        <f t="shared" si="47"/>
        <v>0</v>
      </c>
      <c r="K234" s="57">
        <f t="shared" si="47"/>
        <v>6016404</v>
      </c>
      <c r="L234" s="57">
        <f t="shared" si="47"/>
        <v>951250</v>
      </c>
      <c r="M234" s="57">
        <f t="shared" si="47"/>
        <v>140600</v>
      </c>
      <c r="N234" s="57">
        <f t="shared" si="47"/>
        <v>386680</v>
      </c>
      <c r="O234" s="57">
        <f t="shared" si="47"/>
        <v>5065154</v>
      </c>
      <c r="P234" s="57">
        <f t="shared" si="47"/>
        <v>5065154</v>
      </c>
      <c r="Q234" s="58">
        <f t="shared" si="47"/>
        <v>58572350</v>
      </c>
    </row>
    <row r="235" spans="1:17" s="18" customFormat="1" ht="47.25" customHeight="1">
      <c r="A235" s="38" t="s">
        <v>76</v>
      </c>
      <c r="B235" s="37"/>
      <c r="C235" s="38" t="s">
        <v>77</v>
      </c>
      <c r="D235" s="38"/>
      <c r="E235" s="53" t="s">
        <v>492</v>
      </c>
      <c r="F235" s="59">
        <f>G235+J235</f>
        <v>52555946</v>
      </c>
      <c r="G235" s="59">
        <f>G236+G238+G244+G249+G241+G252+G247</f>
        <v>52555946</v>
      </c>
      <c r="H235" s="59">
        <f>H236+H238+H244+H249+H241+H252+H247</f>
        <v>14390662</v>
      </c>
      <c r="I235" s="59">
        <f>I236+I238+I244+I249+I241+I252+I247</f>
        <v>1797800</v>
      </c>
      <c r="J235" s="59">
        <f>J236+J238+J244+J249+J241+J252+J247</f>
        <v>0</v>
      </c>
      <c r="K235" s="59">
        <f>L235+O235</f>
        <v>6016404</v>
      </c>
      <c r="L235" s="59">
        <f>L236+L238+L244+L249+L241+L252+L247</f>
        <v>951250</v>
      </c>
      <c r="M235" s="59">
        <f>M236+M238+M244+M249+M241+M252+M247</f>
        <v>140600</v>
      </c>
      <c r="N235" s="59">
        <f>N236+N238+N244+N249+N241+N252+N247</f>
        <v>386680</v>
      </c>
      <c r="O235" s="59">
        <f>O236+O238+O244+O249+O241+O252+O247</f>
        <v>5065154</v>
      </c>
      <c r="P235" s="59">
        <f>P236+P238+P244+P249+P241+P252+P247</f>
        <v>5065154</v>
      </c>
      <c r="Q235" s="58">
        <f>F235+K235</f>
        <v>58572350</v>
      </c>
    </row>
    <row r="236" spans="1:17" s="11" customFormat="1" ht="28.5" customHeight="1">
      <c r="A236" s="32" t="s">
        <v>80</v>
      </c>
      <c r="B236" s="32" t="s">
        <v>477</v>
      </c>
      <c r="C236" s="32"/>
      <c r="D236" s="32"/>
      <c r="E236" s="33" t="s">
        <v>509</v>
      </c>
      <c r="F236" s="62">
        <f>F237</f>
        <v>3000000</v>
      </c>
      <c r="G236" s="62">
        <f aca="true" t="shared" si="48" ref="G236:Q236">G237</f>
        <v>3000000</v>
      </c>
      <c r="H236" s="62">
        <f t="shared" si="48"/>
        <v>0</v>
      </c>
      <c r="I236" s="62">
        <f t="shared" si="48"/>
        <v>0</v>
      </c>
      <c r="J236" s="62">
        <f t="shared" si="48"/>
        <v>0</v>
      </c>
      <c r="K236" s="62">
        <f t="shared" si="48"/>
        <v>0</v>
      </c>
      <c r="L236" s="62">
        <f t="shared" si="48"/>
        <v>0</v>
      </c>
      <c r="M236" s="62">
        <f t="shared" si="48"/>
        <v>0</v>
      </c>
      <c r="N236" s="62">
        <f t="shared" si="48"/>
        <v>0</v>
      </c>
      <c r="O236" s="62">
        <f t="shared" si="48"/>
        <v>0</v>
      </c>
      <c r="P236" s="62">
        <f t="shared" si="48"/>
        <v>0</v>
      </c>
      <c r="Q236" s="61">
        <f t="shared" si="48"/>
        <v>3000000</v>
      </c>
    </row>
    <row r="237" spans="1:17" s="29" customFormat="1" ht="57.75" customHeight="1">
      <c r="A237" s="34" t="s">
        <v>81</v>
      </c>
      <c r="B237" s="34" t="s">
        <v>447</v>
      </c>
      <c r="C237" s="34" t="s">
        <v>346</v>
      </c>
      <c r="D237" s="34" t="s">
        <v>364</v>
      </c>
      <c r="E237" s="31" t="s">
        <v>78</v>
      </c>
      <c r="F237" s="68">
        <f>G237+J237</f>
        <v>3000000</v>
      </c>
      <c r="G237" s="68">
        <v>3000000</v>
      </c>
      <c r="H237" s="68"/>
      <c r="I237" s="68"/>
      <c r="J237" s="68"/>
      <c r="K237" s="68">
        <f aca="true" t="shared" si="49" ref="K237:K254">L237+O237</f>
        <v>0</v>
      </c>
      <c r="L237" s="68"/>
      <c r="M237" s="68"/>
      <c r="N237" s="68"/>
      <c r="O237" s="68"/>
      <c r="P237" s="68"/>
      <c r="Q237" s="64">
        <f aca="true" t="shared" si="50" ref="Q237:Q254">F237+K237</f>
        <v>3000000</v>
      </c>
    </row>
    <row r="238" spans="1:17" s="11" customFormat="1" ht="33" customHeight="1">
      <c r="A238" s="32" t="s">
        <v>82</v>
      </c>
      <c r="B238" s="32" t="s">
        <v>480</v>
      </c>
      <c r="C238" s="32"/>
      <c r="D238" s="32"/>
      <c r="E238" s="33" t="s">
        <v>479</v>
      </c>
      <c r="F238" s="62">
        <f>F239+F240</f>
        <v>14773000</v>
      </c>
      <c r="G238" s="62">
        <f aca="true" t="shared" si="51" ref="G238:Q238">G239+G240</f>
        <v>14773000</v>
      </c>
      <c r="H238" s="62">
        <f t="shared" si="51"/>
        <v>0</v>
      </c>
      <c r="I238" s="62">
        <f t="shared" si="51"/>
        <v>0</v>
      </c>
      <c r="J238" s="62">
        <f t="shared" si="51"/>
        <v>0</v>
      </c>
      <c r="K238" s="62">
        <f t="shared" si="51"/>
        <v>0</v>
      </c>
      <c r="L238" s="62">
        <f t="shared" si="51"/>
        <v>0</v>
      </c>
      <c r="M238" s="62">
        <f t="shared" si="51"/>
        <v>0</v>
      </c>
      <c r="N238" s="62">
        <f t="shared" si="51"/>
        <v>0</v>
      </c>
      <c r="O238" s="62">
        <f t="shared" si="51"/>
        <v>0</v>
      </c>
      <c r="P238" s="62">
        <f t="shared" si="51"/>
        <v>0</v>
      </c>
      <c r="Q238" s="61">
        <f t="shared" si="51"/>
        <v>14773000</v>
      </c>
    </row>
    <row r="239" spans="1:17" s="29" customFormat="1" ht="45">
      <c r="A239" s="34" t="s">
        <v>83</v>
      </c>
      <c r="B239" s="34" t="s">
        <v>407</v>
      </c>
      <c r="C239" s="34">
        <v>130102</v>
      </c>
      <c r="D239" s="34" t="s">
        <v>365</v>
      </c>
      <c r="E239" s="31" t="s">
        <v>406</v>
      </c>
      <c r="F239" s="63">
        <f>G239+J239</f>
        <v>11613800</v>
      </c>
      <c r="G239" s="63">
        <v>11613800</v>
      </c>
      <c r="H239" s="63"/>
      <c r="I239" s="63"/>
      <c r="J239" s="63"/>
      <c r="K239" s="63">
        <f t="shared" si="49"/>
        <v>0</v>
      </c>
      <c r="L239" s="63"/>
      <c r="M239" s="63"/>
      <c r="N239" s="63"/>
      <c r="O239" s="63"/>
      <c r="P239" s="63"/>
      <c r="Q239" s="64">
        <f t="shared" si="50"/>
        <v>11613800</v>
      </c>
    </row>
    <row r="240" spans="1:17" s="29" customFormat="1" ht="45">
      <c r="A240" s="34" t="s">
        <v>84</v>
      </c>
      <c r="B240" s="34" t="s">
        <v>408</v>
      </c>
      <c r="C240" s="34">
        <v>130106</v>
      </c>
      <c r="D240" s="34" t="s">
        <v>365</v>
      </c>
      <c r="E240" s="31" t="s">
        <v>319</v>
      </c>
      <c r="F240" s="63">
        <f>G240+J240</f>
        <v>3159200</v>
      </c>
      <c r="G240" s="63">
        <v>3159200</v>
      </c>
      <c r="H240" s="63"/>
      <c r="I240" s="63"/>
      <c r="J240" s="63"/>
      <c r="K240" s="63">
        <f t="shared" si="49"/>
        <v>0</v>
      </c>
      <c r="L240" s="63"/>
      <c r="M240" s="63"/>
      <c r="N240" s="63"/>
      <c r="O240" s="63"/>
      <c r="P240" s="63"/>
      <c r="Q240" s="64">
        <f t="shared" si="50"/>
        <v>3159200</v>
      </c>
    </row>
    <row r="241" spans="1:17" s="29" customFormat="1" ht="41.25" customHeight="1">
      <c r="A241" s="32" t="s">
        <v>85</v>
      </c>
      <c r="B241" s="32" t="s">
        <v>482</v>
      </c>
      <c r="C241" s="32"/>
      <c r="D241" s="32"/>
      <c r="E241" s="33" t="s">
        <v>700</v>
      </c>
      <c r="F241" s="62">
        <f>F242+F243</f>
        <v>2704900</v>
      </c>
      <c r="G241" s="62">
        <f aca="true" t="shared" si="52" ref="G241:Q241">G242+G243</f>
        <v>2704900</v>
      </c>
      <c r="H241" s="62">
        <f t="shared" si="52"/>
        <v>1520000</v>
      </c>
      <c r="I241" s="62">
        <f t="shared" si="52"/>
        <v>0</v>
      </c>
      <c r="J241" s="62">
        <f t="shared" si="52"/>
        <v>0</v>
      </c>
      <c r="K241" s="62">
        <f t="shared" si="52"/>
        <v>0</v>
      </c>
      <c r="L241" s="62">
        <f t="shared" si="52"/>
        <v>0</v>
      </c>
      <c r="M241" s="62">
        <f t="shared" si="52"/>
        <v>0</v>
      </c>
      <c r="N241" s="62">
        <f t="shared" si="52"/>
        <v>0</v>
      </c>
      <c r="O241" s="62">
        <f t="shared" si="52"/>
        <v>0</v>
      </c>
      <c r="P241" s="62">
        <f t="shared" si="52"/>
        <v>0</v>
      </c>
      <c r="Q241" s="61">
        <f t="shared" si="52"/>
        <v>2704900</v>
      </c>
    </row>
    <row r="242" spans="1:17" s="29" customFormat="1" ht="43.5" customHeight="1">
      <c r="A242" s="34" t="s">
        <v>86</v>
      </c>
      <c r="B242" s="34" t="s">
        <v>452</v>
      </c>
      <c r="C242" s="34">
        <v>130104</v>
      </c>
      <c r="D242" s="34" t="s">
        <v>365</v>
      </c>
      <c r="E242" s="31" t="s">
        <v>701</v>
      </c>
      <c r="F242" s="63">
        <f>G242+J242</f>
        <v>2059900</v>
      </c>
      <c r="G242" s="63">
        <v>2059900</v>
      </c>
      <c r="H242" s="63">
        <v>1520000</v>
      </c>
      <c r="I242" s="63"/>
      <c r="J242" s="63"/>
      <c r="K242" s="63">
        <f>L242+O242</f>
        <v>0</v>
      </c>
      <c r="L242" s="63"/>
      <c r="M242" s="63"/>
      <c r="N242" s="63"/>
      <c r="O242" s="63"/>
      <c r="P242" s="63"/>
      <c r="Q242" s="64">
        <f>F242+K242</f>
        <v>2059900</v>
      </c>
    </row>
    <row r="243" spans="1:17" s="29" customFormat="1" ht="60">
      <c r="A243" s="34" t="s">
        <v>87</v>
      </c>
      <c r="B243" s="34" t="s">
        <v>410</v>
      </c>
      <c r="C243" s="34">
        <v>130105</v>
      </c>
      <c r="D243" s="34" t="s">
        <v>365</v>
      </c>
      <c r="E243" s="31" t="s">
        <v>702</v>
      </c>
      <c r="F243" s="63">
        <f>G243+J243</f>
        <v>645000</v>
      </c>
      <c r="G243" s="63">
        <v>645000</v>
      </c>
      <c r="H243" s="63"/>
      <c r="I243" s="63"/>
      <c r="J243" s="63"/>
      <c r="K243" s="63">
        <f>L243+O243</f>
        <v>0</v>
      </c>
      <c r="L243" s="63"/>
      <c r="M243" s="63"/>
      <c r="N243" s="63"/>
      <c r="O243" s="63"/>
      <c r="P243" s="63"/>
      <c r="Q243" s="64">
        <f>F243+K243</f>
        <v>645000</v>
      </c>
    </row>
    <row r="244" spans="1:17" s="29" customFormat="1" ht="28.5">
      <c r="A244" s="32" t="s">
        <v>88</v>
      </c>
      <c r="B244" s="32" t="s">
        <v>483</v>
      </c>
      <c r="C244" s="32"/>
      <c r="D244" s="32"/>
      <c r="E244" s="33" t="s">
        <v>507</v>
      </c>
      <c r="F244" s="62">
        <f>F246+F245</f>
        <v>24950146</v>
      </c>
      <c r="G244" s="62">
        <f aca="true" t="shared" si="53" ref="G244:Q244">G246+G245</f>
        <v>24950146</v>
      </c>
      <c r="H244" s="62">
        <f t="shared" si="53"/>
        <v>11046462</v>
      </c>
      <c r="I244" s="62">
        <f t="shared" si="53"/>
        <v>1162700</v>
      </c>
      <c r="J244" s="62">
        <f t="shared" si="53"/>
        <v>0</v>
      </c>
      <c r="K244" s="62">
        <f t="shared" si="53"/>
        <v>5616404</v>
      </c>
      <c r="L244" s="62">
        <f t="shared" si="53"/>
        <v>551250</v>
      </c>
      <c r="M244" s="62">
        <f t="shared" si="53"/>
        <v>0</v>
      </c>
      <c r="N244" s="62">
        <f t="shared" si="53"/>
        <v>267498</v>
      </c>
      <c r="O244" s="62">
        <f t="shared" si="53"/>
        <v>5065154</v>
      </c>
      <c r="P244" s="62">
        <f t="shared" si="53"/>
        <v>5065154</v>
      </c>
      <c r="Q244" s="61">
        <f t="shared" si="53"/>
        <v>30566550</v>
      </c>
    </row>
    <row r="245" spans="1:17" s="29" customFormat="1" ht="60">
      <c r="A245" s="34" t="s">
        <v>89</v>
      </c>
      <c r="B245" s="34" t="s">
        <v>454</v>
      </c>
      <c r="C245" s="34"/>
      <c r="D245" s="34" t="s">
        <v>365</v>
      </c>
      <c r="E245" s="31" t="s">
        <v>409</v>
      </c>
      <c r="F245" s="63">
        <f>G245+J245</f>
        <v>6404000</v>
      </c>
      <c r="G245" s="63">
        <v>6404000</v>
      </c>
      <c r="H245" s="63">
        <v>2236700</v>
      </c>
      <c r="I245" s="63">
        <v>734000</v>
      </c>
      <c r="J245" s="63"/>
      <c r="K245" s="63">
        <f>L245+O245</f>
        <v>96000</v>
      </c>
      <c r="L245" s="63"/>
      <c r="M245" s="63"/>
      <c r="N245" s="63"/>
      <c r="O245" s="63">
        <v>96000</v>
      </c>
      <c r="P245" s="63">
        <v>96000</v>
      </c>
      <c r="Q245" s="64">
        <f>F245+K245</f>
        <v>6500000</v>
      </c>
    </row>
    <row r="246" spans="1:17" s="29" customFormat="1" ht="45">
      <c r="A246" s="34" t="s">
        <v>90</v>
      </c>
      <c r="B246" s="34" t="s">
        <v>455</v>
      </c>
      <c r="C246" s="34">
        <v>130114</v>
      </c>
      <c r="D246" s="34" t="s">
        <v>365</v>
      </c>
      <c r="E246" s="31" t="s">
        <v>79</v>
      </c>
      <c r="F246" s="63">
        <f>G246+J246</f>
        <v>18546146</v>
      </c>
      <c r="G246" s="63">
        <v>18546146</v>
      </c>
      <c r="H246" s="63">
        <v>8809762</v>
      </c>
      <c r="I246" s="63">
        <v>428700</v>
      </c>
      <c r="J246" s="63"/>
      <c r="K246" s="63">
        <f t="shared" si="49"/>
        <v>5520404</v>
      </c>
      <c r="L246" s="63">
        <v>551250</v>
      </c>
      <c r="M246" s="63"/>
      <c r="N246" s="63">
        <v>267498</v>
      </c>
      <c r="O246" s="63">
        <v>4969154</v>
      </c>
      <c r="P246" s="63">
        <v>4969154</v>
      </c>
      <c r="Q246" s="64">
        <f t="shared" si="50"/>
        <v>24066550</v>
      </c>
    </row>
    <row r="247" spans="1:17" s="29" customFormat="1" ht="28.5">
      <c r="A247" s="32" t="s">
        <v>91</v>
      </c>
      <c r="B247" s="32" t="s">
        <v>481</v>
      </c>
      <c r="C247" s="32"/>
      <c r="D247" s="32"/>
      <c r="E247" s="33" t="s">
        <v>508</v>
      </c>
      <c r="F247" s="62">
        <f>F248</f>
        <v>1041400</v>
      </c>
      <c r="G247" s="62">
        <f aca="true" t="shared" si="54" ref="G247:Q247">G248</f>
        <v>1041400</v>
      </c>
      <c r="H247" s="62">
        <f t="shared" si="54"/>
        <v>0</v>
      </c>
      <c r="I247" s="62">
        <f t="shared" si="54"/>
        <v>0</v>
      </c>
      <c r="J247" s="62">
        <f t="shared" si="54"/>
        <v>0</v>
      </c>
      <c r="K247" s="62">
        <f t="shared" si="54"/>
        <v>0</v>
      </c>
      <c r="L247" s="62">
        <f t="shared" si="54"/>
        <v>0</v>
      </c>
      <c r="M247" s="62">
        <f t="shared" si="54"/>
        <v>0</v>
      </c>
      <c r="N247" s="62">
        <f t="shared" si="54"/>
        <v>0</v>
      </c>
      <c r="O247" s="62">
        <f t="shared" si="54"/>
        <v>0</v>
      </c>
      <c r="P247" s="62">
        <f t="shared" si="54"/>
        <v>0</v>
      </c>
      <c r="Q247" s="61">
        <f t="shared" si="54"/>
        <v>1041400</v>
      </c>
    </row>
    <row r="248" spans="1:17" s="29" customFormat="1" ht="57.75" customHeight="1">
      <c r="A248" s="34" t="s">
        <v>92</v>
      </c>
      <c r="B248" s="34" t="s">
        <v>451</v>
      </c>
      <c r="C248" s="34" t="s">
        <v>286</v>
      </c>
      <c r="D248" s="34" t="s">
        <v>365</v>
      </c>
      <c r="E248" s="31" t="s">
        <v>287</v>
      </c>
      <c r="F248" s="63">
        <f>G248+J248</f>
        <v>1041400</v>
      </c>
      <c r="G248" s="63">
        <v>1041400</v>
      </c>
      <c r="H248" s="63"/>
      <c r="I248" s="63"/>
      <c r="J248" s="63"/>
      <c r="K248" s="63">
        <f t="shared" si="49"/>
        <v>0</v>
      </c>
      <c r="L248" s="63"/>
      <c r="M248" s="63"/>
      <c r="N248" s="63"/>
      <c r="O248" s="63"/>
      <c r="P248" s="63"/>
      <c r="Q248" s="64">
        <f t="shared" si="50"/>
        <v>1041400</v>
      </c>
    </row>
    <row r="249" spans="1:17" s="29" customFormat="1" ht="28.5">
      <c r="A249" s="32" t="s">
        <v>93</v>
      </c>
      <c r="B249" s="32" t="s">
        <v>510</v>
      </c>
      <c r="C249" s="32"/>
      <c r="D249" s="32"/>
      <c r="E249" s="33" t="s">
        <v>511</v>
      </c>
      <c r="F249" s="62">
        <f>F250+F251</f>
        <v>1860600</v>
      </c>
      <c r="G249" s="62">
        <f aca="true" t="shared" si="55" ref="G249:Q249">G250+G251</f>
        <v>1860600</v>
      </c>
      <c r="H249" s="62">
        <f t="shared" si="55"/>
        <v>0</v>
      </c>
      <c r="I249" s="62">
        <f t="shared" si="55"/>
        <v>0</v>
      </c>
      <c r="J249" s="62">
        <f t="shared" si="55"/>
        <v>0</v>
      </c>
      <c r="K249" s="62">
        <f t="shared" si="55"/>
        <v>0</v>
      </c>
      <c r="L249" s="62">
        <f t="shared" si="55"/>
        <v>0</v>
      </c>
      <c r="M249" s="62">
        <f t="shared" si="55"/>
        <v>0</v>
      </c>
      <c r="N249" s="62">
        <f t="shared" si="55"/>
        <v>0</v>
      </c>
      <c r="O249" s="62">
        <f t="shared" si="55"/>
        <v>0</v>
      </c>
      <c r="P249" s="62">
        <f t="shared" si="55"/>
        <v>0</v>
      </c>
      <c r="Q249" s="61">
        <f t="shared" si="55"/>
        <v>1860600</v>
      </c>
    </row>
    <row r="250" spans="1:17" s="29" customFormat="1" ht="95.25" customHeight="1">
      <c r="A250" s="34" t="s">
        <v>94</v>
      </c>
      <c r="B250" s="34" t="s">
        <v>512</v>
      </c>
      <c r="C250" s="34">
        <v>130201</v>
      </c>
      <c r="D250" s="34" t="s">
        <v>365</v>
      </c>
      <c r="E250" s="31" t="s">
        <v>523</v>
      </c>
      <c r="F250" s="63">
        <f>G250+J250</f>
        <v>299800</v>
      </c>
      <c r="G250" s="63">
        <v>299800</v>
      </c>
      <c r="H250" s="63"/>
      <c r="I250" s="63"/>
      <c r="J250" s="63"/>
      <c r="K250" s="63">
        <f t="shared" si="49"/>
        <v>0</v>
      </c>
      <c r="L250" s="63"/>
      <c r="M250" s="63"/>
      <c r="N250" s="63"/>
      <c r="O250" s="63"/>
      <c r="P250" s="63"/>
      <c r="Q250" s="64">
        <f t="shared" si="50"/>
        <v>299800</v>
      </c>
    </row>
    <row r="251" spans="1:17" s="29" customFormat="1" ht="68.25" customHeight="1">
      <c r="A251" s="34" t="s">
        <v>95</v>
      </c>
      <c r="B251" s="34" t="s">
        <v>524</v>
      </c>
      <c r="C251" s="34">
        <v>130204</v>
      </c>
      <c r="D251" s="34" t="s">
        <v>365</v>
      </c>
      <c r="E251" s="31" t="s">
        <v>525</v>
      </c>
      <c r="F251" s="63">
        <f>G251+J251</f>
        <v>1560800</v>
      </c>
      <c r="G251" s="63">
        <v>1560800</v>
      </c>
      <c r="H251" s="63"/>
      <c r="I251" s="63"/>
      <c r="J251" s="63"/>
      <c r="K251" s="63">
        <f t="shared" si="49"/>
        <v>0</v>
      </c>
      <c r="L251" s="63"/>
      <c r="M251" s="63"/>
      <c r="N251" s="63"/>
      <c r="O251" s="63"/>
      <c r="P251" s="63"/>
      <c r="Q251" s="64">
        <f t="shared" si="50"/>
        <v>1560800</v>
      </c>
    </row>
    <row r="252" spans="1:17" s="29" customFormat="1" ht="30.75" customHeight="1">
      <c r="A252" s="32" t="s">
        <v>96</v>
      </c>
      <c r="B252" s="32" t="s">
        <v>453</v>
      </c>
      <c r="C252" s="32"/>
      <c r="D252" s="32"/>
      <c r="E252" s="33" t="s">
        <v>526</v>
      </c>
      <c r="F252" s="62">
        <f>F253+F254</f>
        <v>4225900</v>
      </c>
      <c r="G252" s="62">
        <f aca="true" t="shared" si="56" ref="G252:Q252">G253+G254</f>
        <v>4225900</v>
      </c>
      <c r="H252" s="62">
        <f t="shared" si="56"/>
        <v>1824200</v>
      </c>
      <c r="I252" s="62">
        <f t="shared" si="56"/>
        <v>635100</v>
      </c>
      <c r="J252" s="62">
        <f t="shared" si="56"/>
        <v>0</v>
      </c>
      <c r="K252" s="62">
        <f t="shared" si="56"/>
        <v>400000</v>
      </c>
      <c r="L252" s="62">
        <f t="shared" si="56"/>
        <v>400000</v>
      </c>
      <c r="M252" s="62">
        <f t="shared" si="56"/>
        <v>140600</v>
      </c>
      <c r="N252" s="62">
        <f t="shared" si="56"/>
        <v>119182</v>
      </c>
      <c r="O252" s="62">
        <f t="shared" si="56"/>
        <v>0</v>
      </c>
      <c r="P252" s="62">
        <f t="shared" si="56"/>
        <v>0</v>
      </c>
      <c r="Q252" s="61">
        <f t="shared" si="56"/>
        <v>4625900</v>
      </c>
    </row>
    <row r="253" spans="1:17" s="29" customFormat="1" ht="80.25" customHeight="1">
      <c r="A253" s="34" t="s">
        <v>97</v>
      </c>
      <c r="B253" s="34" t="s">
        <v>527</v>
      </c>
      <c r="C253" s="34">
        <v>130115</v>
      </c>
      <c r="D253" s="34" t="s">
        <v>365</v>
      </c>
      <c r="E253" s="31" t="s">
        <v>528</v>
      </c>
      <c r="F253" s="68">
        <f>G253+J253</f>
        <v>3525900</v>
      </c>
      <c r="G253" s="68">
        <v>3525900</v>
      </c>
      <c r="H253" s="68">
        <v>1824200</v>
      </c>
      <c r="I253" s="68">
        <v>635100</v>
      </c>
      <c r="J253" s="68"/>
      <c r="K253" s="68">
        <f t="shared" si="49"/>
        <v>400000</v>
      </c>
      <c r="L253" s="68">
        <v>400000</v>
      </c>
      <c r="M253" s="68">
        <v>140600</v>
      </c>
      <c r="N253" s="68">
        <v>119182</v>
      </c>
      <c r="O253" s="68"/>
      <c r="P253" s="68"/>
      <c r="Q253" s="64">
        <f t="shared" si="50"/>
        <v>3925900</v>
      </c>
    </row>
    <row r="254" spans="1:17" s="29" customFormat="1" ht="60">
      <c r="A254" s="34" t="s">
        <v>98</v>
      </c>
      <c r="B254" s="34" t="s">
        <v>529</v>
      </c>
      <c r="C254" s="34">
        <v>130112</v>
      </c>
      <c r="D254" s="34" t="s">
        <v>365</v>
      </c>
      <c r="E254" s="31" t="s">
        <v>530</v>
      </c>
      <c r="F254" s="68">
        <f>G254+J254</f>
        <v>700000</v>
      </c>
      <c r="G254" s="68">
        <v>700000</v>
      </c>
      <c r="H254" s="68"/>
      <c r="I254" s="68"/>
      <c r="J254" s="68"/>
      <c r="K254" s="68">
        <f t="shared" si="49"/>
        <v>0</v>
      </c>
      <c r="L254" s="68"/>
      <c r="M254" s="68"/>
      <c r="N254" s="68"/>
      <c r="O254" s="68"/>
      <c r="P254" s="68"/>
      <c r="Q254" s="64">
        <f t="shared" si="50"/>
        <v>700000</v>
      </c>
    </row>
    <row r="255" spans="1:17" s="18" customFormat="1" ht="58.5" customHeight="1">
      <c r="A255" s="27" t="s">
        <v>122</v>
      </c>
      <c r="B255" s="37"/>
      <c r="C255" s="37" t="s">
        <v>124</v>
      </c>
      <c r="D255" s="37"/>
      <c r="E255" s="51" t="s">
        <v>497</v>
      </c>
      <c r="F255" s="57">
        <f>F256</f>
        <v>278216664</v>
      </c>
      <c r="G255" s="57">
        <f aca="true" t="shared" si="57" ref="G255:Q255">G256</f>
        <v>27506664</v>
      </c>
      <c r="H255" s="57">
        <f t="shared" si="57"/>
        <v>0</v>
      </c>
      <c r="I255" s="57">
        <f t="shared" si="57"/>
        <v>0</v>
      </c>
      <c r="J255" s="57">
        <f t="shared" si="57"/>
        <v>250710000</v>
      </c>
      <c r="K255" s="57">
        <f t="shared" si="57"/>
        <v>2173378788.31</v>
      </c>
      <c r="L255" s="57">
        <f t="shared" si="57"/>
        <v>69059000</v>
      </c>
      <c r="M255" s="57">
        <f t="shared" si="57"/>
        <v>0</v>
      </c>
      <c r="N255" s="57">
        <f t="shared" si="57"/>
        <v>0</v>
      </c>
      <c r="O255" s="57">
        <f t="shared" si="57"/>
        <v>2104319788.31</v>
      </c>
      <c r="P255" s="57">
        <f t="shared" si="57"/>
        <v>1239150416</v>
      </c>
      <c r="Q255" s="58">
        <f t="shared" si="57"/>
        <v>2451595452.31</v>
      </c>
    </row>
    <row r="256" spans="1:17" s="18" customFormat="1" ht="60">
      <c r="A256" s="38" t="s">
        <v>123</v>
      </c>
      <c r="B256" s="37"/>
      <c r="C256" s="38" t="s">
        <v>124</v>
      </c>
      <c r="D256" s="38"/>
      <c r="E256" s="53" t="s">
        <v>497</v>
      </c>
      <c r="F256" s="59">
        <f aca="true" t="shared" si="58" ref="F256:F262">G256+J256</f>
        <v>278216664</v>
      </c>
      <c r="G256" s="59">
        <f>G257+G262+G268+G277+G286+G287+G293+G266+G291+G281+G292+G265+G290+G272+G280+G271</f>
        <v>27506664</v>
      </c>
      <c r="H256" s="59">
        <f>H257+H262+H268+H277+H286+H287+H293+H266+H291+H281+H292+H265+H290+H272+H280+H271</f>
        <v>0</v>
      </c>
      <c r="I256" s="59">
        <f>I257+I262+I268+I277+I286+I287+I293+I266+I291+I281+I292+I265+I290+I272+I280+I271</f>
        <v>0</v>
      </c>
      <c r="J256" s="59">
        <f>J257+J262+J268+J277+J286+J287+J293+J266+J291+J281+J292+J265+J290+J272+J280+J271</f>
        <v>250710000</v>
      </c>
      <c r="K256" s="59">
        <f>L256+O256</f>
        <v>2173378788.31</v>
      </c>
      <c r="L256" s="59">
        <f>L257+L262+L268+L277+L286+L287+L293+L266+L291+L281+L292+L265+L290+L272+L280+L271</f>
        <v>69059000</v>
      </c>
      <c r="M256" s="59">
        <f>M257+M262+M268+M277+M286+M287+M293+M266+M291+M281+M292+M265+M290+M272+M280+M271</f>
        <v>0</v>
      </c>
      <c r="N256" s="59">
        <f>N257+N262+N268+N277+N286+N287+N293+N266+N291+N281+N292+N265+N290+N272+N280+N271</f>
        <v>0</v>
      </c>
      <c r="O256" s="59">
        <f>O257+O262+O268+O277+O286+O287+O293+O266+O291+O281+O292+O265+O290+O272+O280+O271</f>
        <v>2104319788.31</v>
      </c>
      <c r="P256" s="59">
        <f>P257+P262+P268+P277+P286+P287+P293+P266+P291+P281+P292+P265+P290+P272+P280+P271</f>
        <v>1239150416</v>
      </c>
      <c r="Q256" s="58">
        <f>F256+K256</f>
        <v>2451595452.31</v>
      </c>
    </row>
    <row r="257" spans="1:17" s="18" customFormat="1" ht="42.75">
      <c r="A257" s="32" t="s">
        <v>125</v>
      </c>
      <c r="B257" s="32" t="s">
        <v>126</v>
      </c>
      <c r="C257" s="32"/>
      <c r="D257" s="32"/>
      <c r="E257" s="33" t="s">
        <v>133</v>
      </c>
      <c r="F257" s="62">
        <f>G257+J257</f>
        <v>0</v>
      </c>
      <c r="G257" s="62">
        <f>G259+G260+G261+G258</f>
        <v>0</v>
      </c>
      <c r="H257" s="62">
        <f>H259+H260+H261+H258</f>
        <v>0</v>
      </c>
      <c r="I257" s="62">
        <f>I259+I260+I261+I258</f>
        <v>0</v>
      </c>
      <c r="J257" s="62">
        <f>J259+J260+J261+J258</f>
        <v>0</v>
      </c>
      <c r="K257" s="62">
        <f>L257+O257</f>
        <v>281995</v>
      </c>
      <c r="L257" s="62">
        <f>L259+L260+L261+L258</f>
        <v>0</v>
      </c>
      <c r="M257" s="62">
        <f>M259+M260+M261+M258</f>
        <v>0</v>
      </c>
      <c r="N257" s="62">
        <f>N259+N260+N261+N258</f>
        <v>0</v>
      </c>
      <c r="O257" s="62">
        <f>O259+O260+O261+O258</f>
        <v>281995</v>
      </c>
      <c r="P257" s="62">
        <f>P259+P260+P261+P258</f>
        <v>281995</v>
      </c>
      <c r="Q257" s="61">
        <f>F257+K257</f>
        <v>281995</v>
      </c>
    </row>
    <row r="258" spans="1:17" s="11" customFormat="1" ht="30" customHeight="1">
      <c r="A258" s="34" t="s">
        <v>785</v>
      </c>
      <c r="B258" s="34" t="s">
        <v>603</v>
      </c>
      <c r="C258" s="34" t="s">
        <v>376</v>
      </c>
      <c r="D258" s="34"/>
      <c r="E258" s="31" t="s">
        <v>611</v>
      </c>
      <c r="F258" s="63">
        <f>G258+J258</f>
        <v>0</v>
      </c>
      <c r="G258" s="63"/>
      <c r="H258" s="63"/>
      <c r="I258" s="63"/>
      <c r="J258" s="63"/>
      <c r="K258" s="63">
        <f>L258+O258</f>
        <v>88158</v>
      </c>
      <c r="L258" s="63"/>
      <c r="M258" s="63"/>
      <c r="N258" s="63"/>
      <c r="O258" s="63">
        <v>88158</v>
      </c>
      <c r="P258" s="63">
        <v>88158</v>
      </c>
      <c r="Q258" s="64">
        <f>F258+K258</f>
        <v>88158</v>
      </c>
    </row>
    <row r="259" spans="1:17" s="11" customFormat="1" ht="46.5" customHeight="1" hidden="1">
      <c r="A259" s="34" t="s">
        <v>139</v>
      </c>
      <c r="B259" s="34" t="s">
        <v>134</v>
      </c>
      <c r="C259" s="34" t="s">
        <v>376</v>
      </c>
      <c r="D259" s="34" t="s">
        <v>274</v>
      </c>
      <c r="E259" s="31" t="s">
        <v>135</v>
      </c>
      <c r="F259" s="63">
        <f t="shared" si="58"/>
        <v>0</v>
      </c>
      <c r="G259" s="63"/>
      <c r="H259" s="63"/>
      <c r="I259" s="63"/>
      <c r="J259" s="63"/>
      <c r="K259" s="63">
        <f aca="true" t="shared" si="59" ref="K259:K277">L259+O259</f>
        <v>0</v>
      </c>
      <c r="L259" s="63"/>
      <c r="M259" s="63"/>
      <c r="N259" s="63"/>
      <c r="O259" s="63"/>
      <c r="P259" s="63"/>
      <c r="Q259" s="64">
        <f aca="true" t="shared" si="60" ref="Q259:Q277">F259+K259</f>
        <v>0</v>
      </c>
    </row>
    <row r="260" spans="1:17" s="11" customFormat="1" ht="45">
      <c r="A260" s="34" t="s">
        <v>136</v>
      </c>
      <c r="B260" s="34" t="s">
        <v>137</v>
      </c>
      <c r="C260" s="34">
        <v>100202</v>
      </c>
      <c r="D260" s="34" t="s">
        <v>274</v>
      </c>
      <c r="E260" s="31" t="s">
        <v>138</v>
      </c>
      <c r="F260" s="63">
        <f t="shared" si="58"/>
        <v>0</v>
      </c>
      <c r="G260" s="63"/>
      <c r="H260" s="63"/>
      <c r="I260" s="63"/>
      <c r="J260" s="63"/>
      <c r="K260" s="63">
        <f t="shared" si="59"/>
        <v>193837</v>
      </c>
      <c r="L260" s="63"/>
      <c r="M260" s="63"/>
      <c r="N260" s="63"/>
      <c r="O260" s="63">
        <v>193837</v>
      </c>
      <c r="P260" s="63">
        <v>193837</v>
      </c>
      <c r="Q260" s="64">
        <f t="shared" si="60"/>
        <v>193837</v>
      </c>
    </row>
    <row r="261" spans="1:17" s="29" customFormat="1" ht="30" hidden="1">
      <c r="A261" s="43" t="s">
        <v>144</v>
      </c>
      <c r="B261" s="43" t="s">
        <v>145</v>
      </c>
      <c r="C261" s="43"/>
      <c r="D261" s="43" t="s">
        <v>274</v>
      </c>
      <c r="E261" s="31" t="s">
        <v>146</v>
      </c>
      <c r="F261" s="68">
        <f t="shared" si="58"/>
        <v>0</v>
      </c>
      <c r="G261" s="68"/>
      <c r="H261" s="68"/>
      <c r="I261" s="68"/>
      <c r="J261" s="68"/>
      <c r="K261" s="68">
        <f>L261+O261</f>
        <v>0</v>
      </c>
      <c r="L261" s="68"/>
      <c r="M261" s="68"/>
      <c r="N261" s="68"/>
      <c r="O261" s="68"/>
      <c r="P261" s="68"/>
      <c r="Q261" s="64">
        <f>F261+K261</f>
        <v>0</v>
      </c>
    </row>
    <row r="262" spans="1:17" s="11" customFormat="1" ht="30">
      <c r="A262" s="76" t="s">
        <v>140</v>
      </c>
      <c r="B262" s="76" t="s">
        <v>141</v>
      </c>
      <c r="C262" s="76">
        <v>100203</v>
      </c>
      <c r="D262" s="76" t="s">
        <v>274</v>
      </c>
      <c r="E262" s="30" t="s">
        <v>610</v>
      </c>
      <c r="F262" s="60">
        <f t="shared" si="58"/>
        <v>0</v>
      </c>
      <c r="G262" s="60"/>
      <c r="H262" s="60"/>
      <c r="I262" s="60"/>
      <c r="J262" s="60"/>
      <c r="K262" s="60">
        <f t="shared" si="59"/>
        <v>87625996</v>
      </c>
      <c r="L262" s="60"/>
      <c r="M262" s="60"/>
      <c r="N262" s="60"/>
      <c r="O262" s="60">
        <v>87625996</v>
      </c>
      <c r="P262" s="60">
        <v>87625996</v>
      </c>
      <c r="Q262" s="61">
        <f t="shared" si="60"/>
        <v>87625996</v>
      </c>
    </row>
    <row r="263" spans="1:17" s="11" customFormat="1" ht="15" hidden="1">
      <c r="A263" s="77"/>
      <c r="B263" s="77"/>
      <c r="C263" s="77"/>
      <c r="D263" s="77"/>
      <c r="E263" s="31" t="s">
        <v>302</v>
      </c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1"/>
    </row>
    <row r="264" spans="1:17" s="11" customFormat="1" ht="30" hidden="1">
      <c r="A264" s="78"/>
      <c r="B264" s="78"/>
      <c r="C264" s="78"/>
      <c r="D264" s="78"/>
      <c r="E264" s="31" t="s">
        <v>304</v>
      </c>
      <c r="F264" s="60">
        <f>G264+J264</f>
        <v>0</v>
      </c>
      <c r="G264" s="60"/>
      <c r="H264" s="60"/>
      <c r="I264" s="60"/>
      <c r="J264" s="60"/>
      <c r="K264" s="60">
        <f>L264+O264</f>
        <v>0</v>
      </c>
      <c r="L264" s="60"/>
      <c r="M264" s="60"/>
      <c r="N264" s="60"/>
      <c r="O264" s="60"/>
      <c r="P264" s="60"/>
      <c r="Q264" s="61">
        <f>F264+K264</f>
        <v>0</v>
      </c>
    </row>
    <row r="265" spans="1:17" s="11" customFormat="1" ht="30" customHeight="1">
      <c r="A265" s="21" t="s">
        <v>142</v>
      </c>
      <c r="B265" s="21" t="s">
        <v>143</v>
      </c>
      <c r="C265" s="21" t="s">
        <v>793</v>
      </c>
      <c r="D265" s="21" t="s">
        <v>274</v>
      </c>
      <c r="E265" s="30" t="s">
        <v>794</v>
      </c>
      <c r="F265" s="60">
        <f>G265+J265</f>
        <v>0</v>
      </c>
      <c r="G265" s="60"/>
      <c r="H265" s="60"/>
      <c r="I265" s="60"/>
      <c r="J265" s="60"/>
      <c r="K265" s="60">
        <f>L265+O265</f>
        <v>23327</v>
      </c>
      <c r="L265" s="60"/>
      <c r="M265" s="60"/>
      <c r="N265" s="60"/>
      <c r="O265" s="60">
        <v>23327</v>
      </c>
      <c r="P265" s="60">
        <v>23327</v>
      </c>
      <c r="Q265" s="61">
        <f>F265+K265</f>
        <v>23327</v>
      </c>
    </row>
    <row r="266" spans="1:17" s="11" customFormat="1" ht="28.5">
      <c r="A266" s="32" t="s">
        <v>155</v>
      </c>
      <c r="B266" s="32" t="s">
        <v>156</v>
      </c>
      <c r="C266" s="32"/>
      <c r="D266" s="32"/>
      <c r="E266" s="33" t="s">
        <v>157</v>
      </c>
      <c r="F266" s="62">
        <f>F267</f>
        <v>501564</v>
      </c>
      <c r="G266" s="62">
        <f aca="true" t="shared" si="61" ref="G266:Q266">G267</f>
        <v>501564</v>
      </c>
      <c r="H266" s="62">
        <f t="shared" si="61"/>
        <v>0</v>
      </c>
      <c r="I266" s="62">
        <f t="shared" si="61"/>
        <v>0</v>
      </c>
      <c r="J266" s="62">
        <f t="shared" si="61"/>
        <v>0</v>
      </c>
      <c r="K266" s="62">
        <f t="shared" si="61"/>
        <v>0</v>
      </c>
      <c r="L266" s="62">
        <f t="shared" si="61"/>
        <v>0</v>
      </c>
      <c r="M266" s="62">
        <f t="shared" si="61"/>
        <v>0</v>
      </c>
      <c r="N266" s="62">
        <f t="shared" si="61"/>
        <v>0</v>
      </c>
      <c r="O266" s="62">
        <f t="shared" si="61"/>
        <v>0</v>
      </c>
      <c r="P266" s="62">
        <f t="shared" si="61"/>
        <v>0</v>
      </c>
      <c r="Q266" s="61">
        <f t="shared" si="61"/>
        <v>501564</v>
      </c>
    </row>
    <row r="267" spans="1:17" s="11" customFormat="1" ht="87.75" customHeight="1">
      <c r="A267" s="34" t="s">
        <v>158</v>
      </c>
      <c r="B267" s="34" t="s">
        <v>159</v>
      </c>
      <c r="C267" s="34" t="s">
        <v>276</v>
      </c>
      <c r="D267" s="34" t="s">
        <v>273</v>
      </c>
      <c r="E267" s="31" t="s">
        <v>160</v>
      </c>
      <c r="F267" s="63">
        <f aca="true" t="shared" si="62" ref="F267:F279">G267+J267</f>
        <v>501564</v>
      </c>
      <c r="G267" s="63">
        <v>501564</v>
      </c>
      <c r="H267" s="63"/>
      <c r="I267" s="63"/>
      <c r="J267" s="63"/>
      <c r="K267" s="63">
        <f>L267+O267</f>
        <v>0</v>
      </c>
      <c r="L267" s="63"/>
      <c r="M267" s="63"/>
      <c r="N267" s="63"/>
      <c r="O267" s="63"/>
      <c r="P267" s="63"/>
      <c r="Q267" s="64">
        <f>F267+K267</f>
        <v>501564</v>
      </c>
    </row>
    <row r="268" spans="1:17" s="11" customFormat="1" ht="30">
      <c r="A268" s="21" t="s">
        <v>2</v>
      </c>
      <c r="B268" s="21" t="s">
        <v>243</v>
      </c>
      <c r="C268" s="21">
        <v>150101</v>
      </c>
      <c r="D268" s="21" t="s">
        <v>279</v>
      </c>
      <c r="E268" s="30" t="s">
        <v>542</v>
      </c>
      <c r="F268" s="60">
        <f t="shared" si="62"/>
        <v>0</v>
      </c>
      <c r="G268" s="60"/>
      <c r="H268" s="60"/>
      <c r="I268" s="60"/>
      <c r="J268" s="60"/>
      <c r="K268" s="60">
        <f t="shared" si="59"/>
        <v>43349281</v>
      </c>
      <c r="L268" s="60"/>
      <c r="M268" s="60"/>
      <c r="N268" s="60"/>
      <c r="O268" s="60">
        <v>43349281</v>
      </c>
      <c r="P268" s="60">
        <v>43349281</v>
      </c>
      <c r="Q268" s="61">
        <f t="shared" si="60"/>
        <v>43349281</v>
      </c>
    </row>
    <row r="269" spans="1:17" s="11" customFormat="1" ht="15" customHeight="1" hidden="1">
      <c r="A269" s="49"/>
      <c r="B269" s="49"/>
      <c r="C269" s="49"/>
      <c r="D269" s="49"/>
      <c r="E269" s="31" t="s">
        <v>302</v>
      </c>
      <c r="F269" s="60">
        <f t="shared" si="62"/>
        <v>0</v>
      </c>
      <c r="G269" s="60"/>
      <c r="H269" s="60"/>
      <c r="I269" s="60"/>
      <c r="J269" s="60"/>
      <c r="K269" s="60">
        <f t="shared" si="59"/>
        <v>0</v>
      </c>
      <c r="L269" s="60"/>
      <c r="M269" s="60"/>
      <c r="N269" s="60"/>
      <c r="O269" s="60"/>
      <c r="P269" s="60"/>
      <c r="Q269" s="61">
        <f t="shared" si="60"/>
        <v>0</v>
      </c>
    </row>
    <row r="270" spans="1:17" s="11" customFormat="1" ht="30" customHeight="1" hidden="1">
      <c r="A270" s="50"/>
      <c r="B270" s="50"/>
      <c r="C270" s="50"/>
      <c r="D270" s="50"/>
      <c r="E270" s="31" t="s">
        <v>304</v>
      </c>
      <c r="F270" s="60">
        <f t="shared" si="62"/>
        <v>0</v>
      </c>
      <c r="G270" s="63"/>
      <c r="H270" s="63"/>
      <c r="I270" s="63"/>
      <c r="J270" s="63"/>
      <c r="K270" s="60">
        <f t="shared" si="59"/>
        <v>0</v>
      </c>
      <c r="L270" s="63"/>
      <c r="M270" s="63"/>
      <c r="N270" s="63"/>
      <c r="O270" s="63"/>
      <c r="P270" s="63"/>
      <c r="Q270" s="64">
        <f t="shared" si="60"/>
        <v>0</v>
      </c>
    </row>
    <row r="271" spans="1:17" s="11" customFormat="1" ht="63.75" customHeight="1">
      <c r="A271" s="50" t="s">
        <v>679</v>
      </c>
      <c r="B271" s="50" t="s">
        <v>622</v>
      </c>
      <c r="D271" s="50" t="s">
        <v>279</v>
      </c>
      <c r="E271" s="30" t="s">
        <v>624</v>
      </c>
      <c r="F271" s="69">
        <f t="shared" si="62"/>
        <v>0</v>
      </c>
      <c r="G271" s="69"/>
      <c r="H271" s="69"/>
      <c r="I271" s="69"/>
      <c r="J271" s="69"/>
      <c r="K271" s="69">
        <f t="shared" si="59"/>
        <v>2200000</v>
      </c>
      <c r="L271" s="69"/>
      <c r="M271" s="69"/>
      <c r="N271" s="69"/>
      <c r="O271" s="69">
        <v>2200000</v>
      </c>
      <c r="P271" s="69">
        <v>2200000</v>
      </c>
      <c r="Q271" s="61">
        <f>F271+K271</f>
        <v>2200000</v>
      </c>
    </row>
    <row r="272" spans="1:17" s="44" customFormat="1" ht="28.5">
      <c r="A272" s="32" t="s">
        <v>724</v>
      </c>
      <c r="B272" s="32" t="s">
        <v>551</v>
      </c>
      <c r="C272" s="32"/>
      <c r="D272" s="32"/>
      <c r="E272" s="33" t="s">
        <v>705</v>
      </c>
      <c r="F272" s="61">
        <f>G272+J272</f>
        <v>1005100</v>
      </c>
      <c r="G272" s="61">
        <f>G277+G274+G276+G273+G275</f>
        <v>1005100</v>
      </c>
      <c r="H272" s="61">
        <f>H277+H274+H276+H273+H275</f>
        <v>0</v>
      </c>
      <c r="I272" s="61">
        <f>I277+I274+I276+I273+I275</f>
        <v>0</v>
      </c>
      <c r="J272" s="61">
        <f>J277+J274+J276+J273+J275</f>
        <v>0</v>
      </c>
      <c r="K272" s="61">
        <f t="shared" si="59"/>
        <v>189059812</v>
      </c>
      <c r="L272" s="61">
        <f>L277+L274+L276+L273+L275</f>
        <v>0</v>
      </c>
      <c r="M272" s="61">
        <f>M277+M274+M276+M273+M275</f>
        <v>0</v>
      </c>
      <c r="N272" s="61">
        <f>N277+N274+N276+N273+N275</f>
        <v>0</v>
      </c>
      <c r="O272" s="61">
        <f>O277+O274+O276+O273+O275</f>
        <v>189059812</v>
      </c>
      <c r="P272" s="61">
        <f>P277+P274+P276+P273+P275</f>
        <v>189059812</v>
      </c>
      <c r="Q272" s="61">
        <f t="shared" si="60"/>
        <v>190064912</v>
      </c>
    </row>
    <row r="273" spans="1:17" s="29" customFormat="1" ht="65.25" customHeight="1">
      <c r="A273" s="34" t="s">
        <v>743</v>
      </c>
      <c r="B273" s="34" t="s">
        <v>744</v>
      </c>
      <c r="C273" s="34"/>
      <c r="D273" s="34" t="s">
        <v>300</v>
      </c>
      <c r="E273" s="31" t="s">
        <v>745</v>
      </c>
      <c r="F273" s="68">
        <f>G273+J273</f>
        <v>0</v>
      </c>
      <c r="G273" s="68"/>
      <c r="H273" s="68"/>
      <c r="I273" s="68"/>
      <c r="J273" s="68"/>
      <c r="K273" s="68">
        <f>L273+O273</f>
        <v>18147612</v>
      </c>
      <c r="L273" s="68"/>
      <c r="M273" s="68"/>
      <c r="N273" s="68"/>
      <c r="O273" s="68">
        <v>18147612</v>
      </c>
      <c r="P273" s="68">
        <v>18147612</v>
      </c>
      <c r="Q273" s="64">
        <f>F273+K273</f>
        <v>18147612</v>
      </c>
    </row>
    <row r="274" spans="1:17" s="29" customFormat="1" ht="59.25" customHeight="1">
      <c r="A274" s="34" t="s">
        <v>725</v>
      </c>
      <c r="B274" s="34" t="s">
        <v>721</v>
      </c>
      <c r="C274" s="34"/>
      <c r="D274" s="34" t="s">
        <v>300</v>
      </c>
      <c r="E274" s="31" t="s">
        <v>723</v>
      </c>
      <c r="F274" s="68">
        <f t="shared" si="62"/>
        <v>0</v>
      </c>
      <c r="G274" s="68"/>
      <c r="H274" s="68"/>
      <c r="I274" s="68"/>
      <c r="J274" s="68"/>
      <c r="K274" s="68">
        <f t="shared" si="59"/>
        <v>158296662</v>
      </c>
      <c r="L274" s="68"/>
      <c r="M274" s="68"/>
      <c r="N274" s="68"/>
      <c r="O274" s="68">
        <v>158296662</v>
      </c>
      <c r="P274" s="68">
        <v>158296662</v>
      </c>
      <c r="Q274" s="64">
        <f t="shared" si="60"/>
        <v>158296662</v>
      </c>
    </row>
    <row r="275" spans="1:17" s="29" customFormat="1" ht="90">
      <c r="A275" s="34" t="s">
        <v>763</v>
      </c>
      <c r="B275" s="34" t="s">
        <v>764</v>
      </c>
      <c r="C275" s="34"/>
      <c r="D275" s="34" t="s">
        <v>300</v>
      </c>
      <c r="E275" s="31" t="s">
        <v>765</v>
      </c>
      <c r="F275" s="68">
        <f>G275+J275</f>
        <v>1005100</v>
      </c>
      <c r="G275" s="68">
        <v>1005100</v>
      </c>
      <c r="H275" s="68"/>
      <c r="I275" s="68"/>
      <c r="J275" s="68"/>
      <c r="K275" s="68">
        <f>L275+O275</f>
        <v>9252206</v>
      </c>
      <c r="L275" s="68"/>
      <c r="M275" s="68"/>
      <c r="N275" s="68"/>
      <c r="O275" s="68">
        <v>9252206</v>
      </c>
      <c r="P275" s="68">
        <v>9252206</v>
      </c>
      <c r="Q275" s="64">
        <f>F275+K275</f>
        <v>10257306</v>
      </c>
    </row>
    <row r="276" spans="1:17" s="29" customFormat="1" ht="45">
      <c r="A276" s="34" t="s">
        <v>734</v>
      </c>
      <c r="B276" s="34" t="s">
        <v>732</v>
      </c>
      <c r="C276" s="34"/>
      <c r="D276" s="34" t="s">
        <v>300</v>
      </c>
      <c r="E276" s="31" t="s">
        <v>733</v>
      </c>
      <c r="F276" s="68">
        <f t="shared" si="62"/>
        <v>0</v>
      </c>
      <c r="G276" s="68"/>
      <c r="H276" s="68"/>
      <c r="I276" s="68"/>
      <c r="J276" s="68"/>
      <c r="K276" s="68">
        <f>L276+O276</f>
        <v>3363332</v>
      </c>
      <c r="L276" s="68"/>
      <c r="M276" s="68"/>
      <c r="N276" s="68"/>
      <c r="O276" s="68">
        <v>3363332</v>
      </c>
      <c r="P276" s="68">
        <v>3363332</v>
      </c>
      <c r="Q276" s="64">
        <f>F276+K276</f>
        <v>3363332</v>
      </c>
    </row>
    <row r="277" spans="1:17" s="11" customFormat="1" ht="30" hidden="1">
      <c r="A277" s="76" t="s">
        <v>147</v>
      </c>
      <c r="B277" s="76" t="s">
        <v>148</v>
      </c>
      <c r="C277" s="76">
        <v>170703</v>
      </c>
      <c r="D277" s="76" t="s">
        <v>275</v>
      </c>
      <c r="E277" s="30" t="s">
        <v>149</v>
      </c>
      <c r="F277" s="60">
        <f t="shared" si="62"/>
        <v>0</v>
      </c>
      <c r="G277" s="60"/>
      <c r="H277" s="60"/>
      <c r="I277" s="60"/>
      <c r="J277" s="60"/>
      <c r="K277" s="60">
        <f t="shared" si="59"/>
        <v>0</v>
      </c>
      <c r="L277" s="60">
        <v>0</v>
      </c>
      <c r="M277" s="60">
        <v>0</v>
      </c>
      <c r="N277" s="60">
        <v>0</v>
      </c>
      <c r="O277" s="60"/>
      <c r="P277" s="60"/>
      <c r="Q277" s="61">
        <f t="shared" si="60"/>
        <v>0</v>
      </c>
    </row>
    <row r="278" spans="1:17" s="11" customFormat="1" ht="15" hidden="1">
      <c r="A278" s="77"/>
      <c r="B278" s="77"/>
      <c r="C278" s="77"/>
      <c r="D278" s="77"/>
      <c r="E278" s="31" t="s">
        <v>302</v>
      </c>
      <c r="F278" s="60">
        <f t="shared" si="62"/>
        <v>0</v>
      </c>
      <c r="G278" s="60"/>
      <c r="H278" s="60"/>
      <c r="I278" s="60"/>
      <c r="J278" s="60"/>
      <c r="K278" s="60">
        <f>L278+O278</f>
        <v>0</v>
      </c>
      <c r="L278" s="60"/>
      <c r="M278" s="60"/>
      <c r="N278" s="60"/>
      <c r="O278" s="60"/>
      <c r="P278" s="60"/>
      <c r="Q278" s="61">
        <f>F278+K278</f>
        <v>0</v>
      </c>
    </row>
    <row r="279" spans="1:17" s="11" customFormat="1" ht="30" hidden="1">
      <c r="A279" s="78"/>
      <c r="B279" s="78"/>
      <c r="C279" s="78"/>
      <c r="D279" s="78"/>
      <c r="E279" s="31" t="s">
        <v>304</v>
      </c>
      <c r="F279" s="63">
        <f t="shared" si="62"/>
        <v>0</v>
      </c>
      <c r="G279" s="63"/>
      <c r="H279" s="63"/>
      <c r="I279" s="63"/>
      <c r="J279" s="63"/>
      <c r="K279" s="63">
        <f>L279+O279</f>
        <v>0</v>
      </c>
      <c r="L279" s="63"/>
      <c r="M279" s="63"/>
      <c r="N279" s="63"/>
      <c r="O279" s="63"/>
      <c r="P279" s="63"/>
      <c r="Q279" s="64">
        <f>F279+K279</f>
        <v>0</v>
      </c>
    </row>
    <row r="280" spans="1:17" s="11" customFormat="1" ht="23.25" customHeight="1">
      <c r="A280" s="1" t="s">
        <v>746</v>
      </c>
      <c r="B280" s="1" t="s">
        <v>747</v>
      </c>
      <c r="C280" s="1">
        <v>170703</v>
      </c>
      <c r="D280" s="1" t="s">
        <v>275</v>
      </c>
      <c r="E280" s="30" t="s">
        <v>748</v>
      </c>
      <c r="F280" s="60">
        <f>G280+J280</f>
        <v>1000000</v>
      </c>
      <c r="G280" s="60">
        <v>1000000</v>
      </c>
      <c r="H280" s="60"/>
      <c r="I280" s="60"/>
      <c r="J280" s="60"/>
      <c r="K280" s="60">
        <f>L280+O280</f>
        <v>0</v>
      </c>
      <c r="L280" s="60">
        <v>0</v>
      </c>
      <c r="M280" s="60">
        <v>0</v>
      </c>
      <c r="N280" s="60">
        <v>0</v>
      </c>
      <c r="O280" s="60"/>
      <c r="P280" s="60"/>
      <c r="Q280" s="61">
        <f>F280+K280</f>
        <v>1000000</v>
      </c>
    </row>
    <row r="281" spans="1:17" s="44" customFormat="1" ht="42.75">
      <c r="A281" s="32" t="s">
        <v>152</v>
      </c>
      <c r="B281" s="32" t="s">
        <v>153</v>
      </c>
      <c r="C281" s="32"/>
      <c r="D281" s="32"/>
      <c r="E281" s="33" t="s">
        <v>154</v>
      </c>
      <c r="F281" s="61">
        <f>F285+F282+F283+F284</f>
        <v>255710000</v>
      </c>
      <c r="G281" s="61">
        <f aca="true" t="shared" si="63" ref="G281:Q281">G285+G282+G283+G284</f>
        <v>5000000</v>
      </c>
      <c r="H281" s="61">
        <f t="shared" si="63"/>
        <v>0</v>
      </c>
      <c r="I281" s="61">
        <f t="shared" si="63"/>
        <v>0</v>
      </c>
      <c r="J281" s="61">
        <f t="shared" si="63"/>
        <v>250710000</v>
      </c>
      <c r="K281" s="61">
        <f t="shared" si="63"/>
        <v>1706459113.31</v>
      </c>
      <c r="L281" s="61">
        <f t="shared" si="63"/>
        <v>55200000</v>
      </c>
      <c r="M281" s="61">
        <f t="shared" si="63"/>
        <v>0</v>
      </c>
      <c r="N281" s="61">
        <f t="shared" si="63"/>
        <v>0</v>
      </c>
      <c r="O281" s="61">
        <f t="shared" si="63"/>
        <v>1651259113.31</v>
      </c>
      <c r="P281" s="61">
        <f t="shared" si="63"/>
        <v>907525005</v>
      </c>
      <c r="Q281" s="61">
        <f t="shared" si="63"/>
        <v>1962169113.31</v>
      </c>
    </row>
    <row r="282" spans="1:17" s="29" customFormat="1" ht="75">
      <c r="A282" s="34" t="s">
        <v>543</v>
      </c>
      <c r="B282" s="34" t="s">
        <v>544</v>
      </c>
      <c r="C282" s="34"/>
      <c r="D282" s="34" t="s">
        <v>275</v>
      </c>
      <c r="E282" s="31" t="s">
        <v>547</v>
      </c>
      <c r="F282" s="68">
        <f aca="true" t="shared" si="64" ref="F282:F292">G282+J282</f>
        <v>254710000</v>
      </c>
      <c r="G282" s="68">
        <v>4000000</v>
      </c>
      <c r="H282" s="68">
        <v>0</v>
      </c>
      <c r="I282" s="68">
        <v>0</v>
      </c>
      <c r="J282" s="68">
        <v>250710000</v>
      </c>
      <c r="K282" s="68">
        <f aca="true" t="shared" si="65" ref="K282:K292">L282+O282</f>
        <v>850216205</v>
      </c>
      <c r="L282" s="68">
        <v>0</v>
      </c>
      <c r="M282" s="68">
        <v>0</v>
      </c>
      <c r="N282" s="68">
        <v>0</v>
      </c>
      <c r="O282" s="68">
        <v>850216205</v>
      </c>
      <c r="P282" s="68">
        <v>850194005</v>
      </c>
      <c r="Q282" s="64">
        <f aca="true" t="shared" si="66" ref="Q282:Q292">F282+K282</f>
        <v>1104926205</v>
      </c>
    </row>
    <row r="283" spans="1:17" s="29" customFormat="1" ht="72.75" customHeight="1">
      <c r="A283" s="34" t="s">
        <v>545</v>
      </c>
      <c r="B283" s="34" t="s">
        <v>546</v>
      </c>
      <c r="C283" s="34"/>
      <c r="D283" s="34" t="s">
        <v>275</v>
      </c>
      <c r="E283" s="31" t="s">
        <v>703</v>
      </c>
      <c r="F283" s="68">
        <f t="shared" si="64"/>
        <v>0</v>
      </c>
      <c r="G283" s="68"/>
      <c r="H283" s="68"/>
      <c r="I283" s="68"/>
      <c r="J283" s="68"/>
      <c r="K283" s="68">
        <f t="shared" si="65"/>
        <v>553445000</v>
      </c>
      <c r="L283" s="68">
        <v>55200000</v>
      </c>
      <c r="M283" s="68">
        <v>0</v>
      </c>
      <c r="N283" s="68">
        <v>0</v>
      </c>
      <c r="O283" s="68">
        <v>498245000</v>
      </c>
      <c r="P283" s="68"/>
      <c r="Q283" s="64">
        <f t="shared" si="66"/>
        <v>553445000</v>
      </c>
    </row>
    <row r="284" spans="1:17" s="29" customFormat="1" ht="66" customHeight="1">
      <c r="A284" s="34" t="s">
        <v>735</v>
      </c>
      <c r="B284" s="34" t="s">
        <v>736</v>
      </c>
      <c r="C284" s="34">
        <v>170703</v>
      </c>
      <c r="D284" s="34" t="s">
        <v>275</v>
      </c>
      <c r="E284" s="31" t="s">
        <v>737</v>
      </c>
      <c r="F284" s="68">
        <f>G284+J284</f>
        <v>1000000</v>
      </c>
      <c r="G284" s="68">
        <v>1000000</v>
      </c>
      <c r="H284" s="68"/>
      <c r="I284" s="68"/>
      <c r="J284" s="68"/>
      <c r="K284" s="68">
        <f>L284+O284</f>
        <v>57331000</v>
      </c>
      <c r="L284" s="68">
        <v>0</v>
      </c>
      <c r="M284" s="68">
        <v>0</v>
      </c>
      <c r="N284" s="68">
        <v>0</v>
      </c>
      <c r="O284" s="68">
        <v>57331000</v>
      </c>
      <c r="P284" s="68">
        <v>57331000</v>
      </c>
      <c r="Q284" s="64">
        <f>F284+K284</f>
        <v>58331000</v>
      </c>
    </row>
    <row r="285" spans="1:17" s="29" customFormat="1" ht="141" customHeight="1">
      <c r="A285" s="43" t="s">
        <v>150</v>
      </c>
      <c r="B285" s="43" t="s">
        <v>151</v>
      </c>
      <c r="C285" s="43">
        <v>170703</v>
      </c>
      <c r="D285" s="43" t="s">
        <v>275</v>
      </c>
      <c r="E285" s="31" t="s">
        <v>652</v>
      </c>
      <c r="F285" s="68">
        <f t="shared" si="64"/>
        <v>0</v>
      </c>
      <c r="G285" s="68"/>
      <c r="H285" s="68"/>
      <c r="I285" s="68"/>
      <c r="J285" s="68"/>
      <c r="K285" s="68">
        <f t="shared" si="65"/>
        <v>245466908.31</v>
      </c>
      <c r="L285" s="68">
        <v>0</v>
      </c>
      <c r="M285" s="68">
        <v>0</v>
      </c>
      <c r="N285" s="68">
        <v>0</v>
      </c>
      <c r="O285" s="68">
        <v>245466908.31</v>
      </c>
      <c r="P285" s="68"/>
      <c r="Q285" s="64">
        <f t="shared" si="66"/>
        <v>245466908.31</v>
      </c>
    </row>
    <row r="286" spans="1:17" s="11" customFormat="1" ht="18" customHeight="1">
      <c r="A286" s="36">
        <v>1217640</v>
      </c>
      <c r="B286" s="36">
        <v>7640</v>
      </c>
      <c r="C286" s="36" t="s">
        <v>384</v>
      </c>
      <c r="D286" s="36" t="s">
        <v>385</v>
      </c>
      <c r="E286" s="30" t="s">
        <v>464</v>
      </c>
      <c r="F286" s="60">
        <f t="shared" si="64"/>
        <v>0</v>
      </c>
      <c r="G286" s="60"/>
      <c r="H286" s="60"/>
      <c r="I286" s="60"/>
      <c r="J286" s="60"/>
      <c r="K286" s="60">
        <f t="shared" si="65"/>
        <v>9085000</v>
      </c>
      <c r="L286" s="60"/>
      <c r="M286" s="60"/>
      <c r="N286" s="60"/>
      <c r="O286" s="60">
        <v>9085000</v>
      </c>
      <c r="P286" s="60">
        <v>9085000</v>
      </c>
      <c r="Q286" s="61">
        <f t="shared" si="66"/>
        <v>9085000</v>
      </c>
    </row>
    <row r="287" spans="1:17" s="44" customFormat="1" ht="42.75" hidden="1">
      <c r="A287" s="32" t="s">
        <v>167</v>
      </c>
      <c r="B287" s="32" t="s">
        <v>168</v>
      </c>
      <c r="C287" s="32"/>
      <c r="D287" s="32"/>
      <c r="E287" s="33" t="s">
        <v>169</v>
      </c>
      <c r="F287" s="61">
        <f t="shared" si="64"/>
        <v>0</v>
      </c>
      <c r="G287" s="61">
        <f>G288+G289</f>
        <v>0</v>
      </c>
      <c r="H287" s="61">
        <f>H288+H289</f>
        <v>0</v>
      </c>
      <c r="I287" s="61">
        <f>I288+I289</f>
        <v>0</v>
      </c>
      <c r="J287" s="61">
        <f>J288+J289</f>
        <v>0</v>
      </c>
      <c r="K287" s="61">
        <f t="shared" si="65"/>
        <v>0</v>
      </c>
      <c r="L287" s="61">
        <f>L288+L289</f>
        <v>0</v>
      </c>
      <c r="M287" s="61">
        <f>M288+M289</f>
        <v>0</v>
      </c>
      <c r="N287" s="61">
        <f>N288+N289</f>
        <v>0</v>
      </c>
      <c r="O287" s="61">
        <f>O288+O289</f>
        <v>0</v>
      </c>
      <c r="P287" s="61">
        <f>P288+P289</f>
        <v>0</v>
      </c>
      <c r="Q287" s="61">
        <f t="shared" si="66"/>
        <v>0</v>
      </c>
    </row>
    <row r="288" spans="1:17" s="29" customFormat="1" ht="15" hidden="1">
      <c r="A288" s="34" t="s">
        <v>170</v>
      </c>
      <c r="B288" s="34" t="s">
        <v>171</v>
      </c>
      <c r="C288" s="34">
        <v>240601</v>
      </c>
      <c r="D288" s="34" t="s">
        <v>271</v>
      </c>
      <c r="E288" s="31" t="s">
        <v>272</v>
      </c>
      <c r="F288" s="68">
        <f t="shared" si="64"/>
        <v>0</v>
      </c>
      <c r="G288" s="68"/>
      <c r="H288" s="68"/>
      <c r="I288" s="68"/>
      <c r="J288" s="68"/>
      <c r="K288" s="68">
        <f t="shared" si="65"/>
        <v>0</v>
      </c>
      <c r="L288" s="68"/>
      <c r="M288" s="68"/>
      <c r="N288" s="68"/>
      <c r="O288" s="68"/>
      <c r="P288" s="68"/>
      <c r="Q288" s="64">
        <f t="shared" si="66"/>
        <v>0</v>
      </c>
    </row>
    <row r="289" spans="1:17" s="29" customFormat="1" ht="45" hidden="1">
      <c r="A289" s="34" t="s">
        <v>172</v>
      </c>
      <c r="B289" s="34" t="s">
        <v>173</v>
      </c>
      <c r="C289" s="34">
        <v>240602</v>
      </c>
      <c r="D289" s="34" t="s">
        <v>174</v>
      </c>
      <c r="E289" s="31" t="s">
        <v>175</v>
      </c>
      <c r="F289" s="68">
        <f t="shared" si="64"/>
        <v>0</v>
      </c>
      <c r="G289" s="68"/>
      <c r="H289" s="68"/>
      <c r="I289" s="68"/>
      <c r="J289" s="68"/>
      <c r="K289" s="68">
        <f t="shared" si="65"/>
        <v>0</v>
      </c>
      <c r="L289" s="68"/>
      <c r="M289" s="68"/>
      <c r="N289" s="68"/>
      <c r="O289" s="68"/>
      <c r="P289" s="68"/>
      <c r="Q289" s="64">
        <f t="shared" si="66"/>
        <v>0</v>
      </c>
    </row>
    <row r="290" spans="1:17" s="11" customFormat="1" ht="33.75" customHeight="1">
      <c r="A290" s="21" t="s">
        <v>548</v>
      </c>
      <c r="B290" s="21" t="s">
        <v>248</v>
      </c>
      <c r="C290" s="21"/>
      <c r="D290" s="21" t="s">
        <v>375</v>
      </c>
      <c r="E290" s="30" t="s">
        <v>207</v>
      </c>
      <c r="F290" s="60">
        <f t="shared" si="64"/>
        <v>0</v>
      </c>
      <c r="G290" s="60"/>
      <c r="H290" s="60"/>
      <c r="I290" s="60"/>
      <c r="J290" s="60"/>
      <c r="K290" s="60">
        <f t="shared" si="65"/>
        <v>121435264</v>
      </c>
      <c r="L290" s="60"/>
      <c r="M290" s="60"/>
      <c r="N290" s="60"/>
      <c r="O290" s="60">
        <v>121435264</v>
      </c>
      <c r="P290" s="60"/>
      <c r="Q290" s="61">
        <f t="shared" si="66"/>
        <v>121435264</v>
      </c>
    </row>
    <row r="291" spans="1:17" s="11" customFormat="1" ht="99.75" customHeight="1" hidden="1">
      <c r="A291" s="21" t="s">
        <v>161</v>
      </c>
      <c r="B291" s="21" t="s">
        <v>162</v>
      </c>
      <c r="C291" s="21">
        <v>250362</v>
      </c>
      <c r="D291" s="21" t="s">
        <v>259</v>
      </c>
      <c r="E291" s="30" t="s">
        <v>163</v>
      </c>
      <c r="F291" s="60">
        <f t="shared" si="64"/>
        <v>0</v>
      </c>
      <c r="G291" s="60"/>
      <c r="H291" s="60">
        <v>0</v>
      </c>
      <c r="I291" s="60">
        <v>0</v>
      </c>
      <c r="J291" s="60"/>
      <c r="K291" s="60">
        <f t="shared" si="65"/>
        <v>0</v>
      </c>
      <c r="L291" s="60"/>
      <c r="M291" s="60"/>
      <c r="N291" s="60"/>
      <c r="O291" s="60"/>
      <c r="P291" s="60"/>
      <c r="Q291" s="61">
        <f t="shared" si="66"/>
        <v>0</v>
      </c>
    </row>
    <row r="292" spans="1:17" s="11" customFormat="1" ht="295.5" customHeight="1">
      <c r="A292" s="21" t="s">
        <v>164</v>
      </c>
      <c r="B292" s="21" t="s">
        <v>165</v>
      </c>
      <c r="C292" s="21" t="s">
        <v>532</v>
      </c>
      <c r="D292" s="21" t="s">
        <v>259</v>
      </c>
      <c r="E292" s="30" t="s">
        <v>771</v>
      </c>
      <c r="F292" s="60">
        <f t="shared" si="64"/>
        <v>0</v>
      </c>
      <c r="G292" s="60"/>
      <c r="H292" s="60">
        <v>0</v>
      </c>
      <c r="I292" s="60">
        <v>0</v>
      </c>
      <c r="J292" s="60"/>
      <c r="K292" s="60">
        <f t="shared" si="65"/>
        <v>13859000</v>
      </c>
      <c r="L292" s="60">
        <v>13859000</v>
      </c>
      <c r="M292" s="60"/>
      <c r="N292" s="60"/>
      <c r="O292" s="60"/>
      <c r="P292" s="60"/>
      <c r="Q292" s="61">
        <f t="shared" si="66"/>
        <v>13859000</v>
      </c>
    </row>
    <row r="293" spans="1:17" s="11" customFormat="1" ht="27" customHeight="1">
      <c r="A293" s="21" t="s">
        <v>166</v>
      </c>
      <c r="B293" s="21" t="s">
        <v>809</v>
      </c>
      <c r="C293" s="21">
        <v>250380</v>
      </c>
      <c r="D293" s="21" t="s">
        <v>259</v>
      </c>
      <c r="E293" s="30" t="s">
        <v>808</v>
      </c>
      <c r="F293" s="60">
        <f>F295+F296</f>
        <v>20000000</v>
      </c>
      <c r="G293" s="60">
        <f aca="true" t="shared" si="67" ref="G293:Q293">G295+G296</f>
        <v>20000000</v>
      </c>
      <c r="H293" s="60">
        <f t="shared" si="67"/>
        <v>0</v>
      </c>
      <c r="I293" s="60">
        <f t="shared" si="67"/>
        <v>0</v>
      </c>
      <c r="J293" s="60">
        <f t="shared" si="67"/>
        <v>0</v>
      </c>
      <c r="K293" s="60">
        <f t="shared" si="67"/>
        <v>0</v>
      </c>
      <c r="L293" s="60">
        <f t="shared" si="67"/>
        <v>0</v>
      </c>
      <c r="M293" s="60">
        <f t="shared" si="67"/>
        <v>0</v>
      </c>
      <c r="N293" s="60">
        <f t="shared" si="67"/>
        <v>0</v>
      </c>
      <c r="O293" s="60">
        <f t="shared" si="67"/>
        <v>0</v>
      </c>
      <c r="P293" s="60">
        <f t="shared" si="67"/>
        <v>0</v>
      </c>
      <c r="Q293" s="61">
        <f t="shared" si="67"/>
        <v>20000000</v>
      </c>
    </row>
    <row r="294" spans="1:17" s="11" customFormat="1" ht="15">
      <c r="A294" s="21"/>
      <c r="B294" s="21"/>
      <c r="C294" s="21"/>
      <c r="D294" s="21"/>
      <c r="E294" s="30" t="s">
        <v>302</v>
      </c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1"/>
    </row>
    <row r="295" spans="1:17" s="11" customFormat="1" ht="48" customHeight="1" hidden="1">
      <c r="A295" s="21"/>
      <c r="B295" s="21"/>
      <c r="C295" s="21"/>
      <c r="D295" s="21"/>
      <c r="E295" s="30" t="s">
        <v>251</v>
      </c>
      <c r="F295" s="60">
        <f>G295+J295</f>
        <v>0</v>
      </c>
      <c r="G295" s="60"/>
      <c r="H295" s="60"/>
      <c r="I295" s="60"/>
      <c r="J295" s="60"/>
      <c r="K295" s="60">
        <f>L295+O295</f>
        <v>0</v>
      </c>
      <c r="L295" s="60"/>
      <c r="M295" s="60"/>
      <c r="N295" s="60"/>
      <c r="O295" s="60"/>
      <c r="P295" s="60"/>
      <c r="Q295" s="61">
        <f>F295+K295</f>
        <v>0</v>
      </c>
    </row>
    <row r="296" spans="1:17" s="11" customFormat="1" ht="45">
      <c r="A296" s="21"/>
      <c r="B296" s="21"/>
      <c r="C296" s="21"/>
      <c r="D296" s="21"/>
      <c r="E296" s="30" t="s">
        <v>251</v>
      </c>
      <c r="F296" s="60">
        <f>G296+J296</f>
        <v>20000000</v>
      </c>
      <c r="G296" s="60">
        <v>20000000</v>
      </c>
      <c r="H296" s="60"/>
      <c r="I296" s="60"/>
      <c r="J296" s="60"/>
      <c r="K296" s="60">
        <f>L296+O296</f>
        <v>0</v>
      </c>
      <c r="L296" s="60"/>
      <c r="M296" s="60"/>
      <c r="N296" s="60"/>
      <c r="O296" s="60"/>
      <c r="P296" s="60"/>
      <c r="Q296" s="61">
        <f>F296+K296</f>
        <v>20000000</v>
      </c>
    </row>
    <row r="297" spans="1:17" s="18" customFormat="1" ht="51" customHeight="1">
      <c r="A297" s="27" t="s">
        <v>438</v>
      </c>
      <c r="B297" s="37"/>
      <c r="C297" s="37" t="s">
        <v>176</v>
      </c>
      <c r="D297" s="37"/>
      <c r="E297" s="51" t="s">
        <v>720</v>
      </c>
      <c r="F297" s="57">
        <f>F298</f>
        <v>10076500</v>
      </c>
      <c r="G297" s="57">
        <f aca="true" t="shared" si="68" ref="G297:Q297">G298</f>
        <v>10076500</v>
      </c>
      <c r="H297" s="57">
        <f t="shared" si="68"/>
        <v>0</v>
      </c>
      <c r="I297" s="57">
        <f t="shared" si="68"/>
        <v>0</v>
      </c>
      <c r="J297" s="57">
        <f t="shared" si="68"/>
        <v>0</v>
      </c>
      <c r="K297" s="57">
        <f t="shared" si="68"/>
        <v>2556842541.6</v>
      </c>
      <c r="L297" s="57">
        <f t="shared" si="68"/>
        <v>0</v>
      </c>
      <c r="M297" s="57">
        <f t="shared" si="68"/>
        <v>0</v>
      </c>
      <c r="N297" s="57">
        <f t="shared" si="68"/>
        <v>0</v>
      </c>
      <c r="O297" s="57">
        <f t="shared" si="68"/>
        <v>2556842541.6</v>
      </c>
      <c r="P297" s="57">
        <f t="shared" si="68"/>
        <v>2556842541.6</v>
      </c>
      <c r="Q297" s="58">
        <f t="shared" si="68"/>
        <v>2566919041.6</v>
      </c>
    </row>
    <row r="298" spans="1:17" s="18" customFormat="1" ht="48" customHeight="1">
      <c r="A298" s="38" t="s">
        <v>441</v>
      </c>
      <c r="B298" s="37"/>
      <c r="C298" s="38" t="s">
        <v>176</v>
      </c>
      <c r="D298" s="38"/>
      <c r="E298" s="53" t="s">
        <v>720</v>
      </c>
      <c r="F298" s="59">
        <f>G298+J298</f>
        <v>10076500</v>
      </c>
      <c r="G298" s="59">
        <f>G324+G327+G360+G363+G345+G299+G300+G302+G303+G304+G305+G307+G311+G312+G314+G316+G319+G343+G344+G301+G306+G309+G310+G320+G362</f>
        <v>10076500</v>
      </c>
      <c r="H298" s="59">
        <f>H324+H327+H360+H363+H345+H299+H300+H302+H303+H304+H305+H307+H311+H312+H314+H316+H319+H343+H344+H301+H306+H309+H310+H320+H362</f>
        <v>0</v>
      </c>
      <c r="I298" s="59">
        <f>I324+I327+I360+I363+I345+I299+I300+I302+I303+I304+I305+I307+I311+I312+I314+I316+I319+I343+I344+I301+I306+I309+I310+I320+I362</f>
        <v>0</v>
      </c>
      <c r="J298" s="59">
        <f>J324+J327+J360+J363+J345+J299+J300+J302+J303+J304+J305+J307+J311+J312+J314+J316+J319+J343+J344+J301+J306+J309+J310+J320+J362</f>
        <v>0</v>
      </c>
      <c r="K298" s="59">
        <f>L298+O298</f>
        <v>2556842541.6</v>
      </c>
      <c r="L298" s="59">
        <f>L324+L327+L360+L363+L345+L299+L300+L302+L303+L304+L305+L307+L311+L312+L314+L316+L319+L343+L344+L301+L306+L309+L310+L320+L362</f>
        <v>0</v>
      </c>
      <c r="M298" s="59">
        <f>M324+M327+M360+M363+M345+M299+M300+M302+M303+M304+M305+M307+M311+M312+M314+M316+M319+M343+M344+M301+M306+M309+M310+M320+M362</f>
        <v>0</v>
      </c>
      <c r="N298" s="59">
        <f>N324+N327+N360+N363+N345+N299+N300+N302+N303+N304+N305+N307+N311+N312+N314+N316+N319+N343+N344+N301+N306+N309+N310+N320+N362</f>
        <v>0</v>
      </c>
      <c r="O298" s="59">
        <f>O324+O327+O360+O363+O345+O299+O300+O302+O303+O304+O305+O307+O311+O312+O314+O316+O319+O343+O344+O301+O306+O309+O310+O320+O362</f>
        <v>2556842541.6</v>
      </c>
      <c r="P298" s="59">
        <f>P324+P327+P360+P363+P345+P299+P300+P302+P303+P304+P305+P307+P311+P312+P314+P316+P319+P343+P344+P301+P306+P309+P310+P320+P362</f>
        <v>2556842541.6</v>
      </c>
      <c r="Q298" s="58">
        <f>F298+K298</f>
        <v>2566919041.6</v>
      </c>
    </row>
    <row r="299" spans="1:17" s="11" customFormat="1" ht="18.75" customHeight="1">
      <c r="A299" s="21" t="s">
        <v>584</v>
      </c>
      <c r="B299" s="21" t="s">
        <v>256</v>
      </c>
      <c r="C299" s="21"/>
      <c r="D299" s="21" t="s">
        <v>604</v>
      </c>
      <c r="E299" s="30" t="s">
        <v>606</v>
      </c>
      <c r="F299" s="60">
        <f aca="true" t="shared" si="69" ref="F299:F319">G299+J299</f>
        <v>0</v>
      </c>
      <c r="G299" s="60"/>
      <c r="H299" s="60"/>
      <c r="I299" s="60"/>
      <c r="J299" s="60"/>
      <c r="K299" s="60">
        <f aca="true" t="shared" si="70" ref="K299:K319">L299+O299</f>
        <v>33144643</v>
      </c>
      <c r="L299" s="60"/>
      <c r="M299" s="60"/>
      <c r="N299" s="60"/>
      <c r="O299" s="60">
        <v>33144643</v>
      </c>
      <c r="P299" s="60">
        <v>33144643</v>
      </c>
      <c r="Q299" s="61">
        <f aca="true" t="shared" si="71" ref="Q299:Q319">F299+K299</f>
        <v>33144643</v>
      </c>
    </row>
    <row r="300" spans="1:17" s="11" customFormat="1" ht="90">
      <c r="A300" s="21" t="s">
        <v>585</v>
      </c>
      <c r="B300" s="21" t="s">
        <v>258</v>
      </c>
      <c r="C300" s="21"/>
      <c r="D300" s="21" t="s">
        <v>605</v>
      </c>
      <c r="E300" s="30" t="s">
        <v>607</v>
      </c>
      <c r="F300" s="60">
        <f t="shared" si="69"/>
        <v>0</v>
      </c>
      <c r="G300" s="60"/>
      <c r="H300" s="60"/>
      <c r="I300" s="60"/>
      <c r="J300" s="60"/>
      <c r="K300" s="60">
        <f t="shared" si="70"/>
        <v>400578273</v>
      </c>
      <c r="L300" s="60"/>
      <c r="M300" s="60"/>
      <c r="N300" s="60"/>
      <c r="O300" s="60">
        <v>400578273</v>
      </c>
      <c r="P300" s="60">
        <v>400578273</v>
      </c>
      <c r="Q300" s="61">
        <f t="shared" si="71"/>
        <v>400578273</v>
      </c>
    </row>
    <row r="301" spans="1:17" s="11" customFormat="1" ht="60">
      <c r="A301" s="21" t="s">
        <v>749</v>
      </c>
      <c r="B301" s="21" t="s">
        <v>364</v>
      </c>
      <c r="C301" s="21"/>
      <c r="D301" s="21" t="s">
        <v>359</v>
      </c>
      <c r="E301" s="30" t="s">
        <v>750</v>
      </c>
      <c r="F301" s="60">
        <f>G301+J301</f>
        <v>0</v>
      </c>
      <c r="G301" s="60"/>
      <c r="H301" s="60"/>
      <c r="I301" s="60"/>
      <c r="J301" s="60"/>
      <c r="K301" s="60">
        <f>L301+O301</f>
        <v>244668</v>
      </c>
      <c r="L301" s="60"/>
      <c r="M301" s="60"/>
      <c r="N301" s="60"/>
      <c r="O301" s="60">
        <v>244668</v>
      </c>
      <c r="P301" s="60">
        <v>244668</v>
      </c>
      <c r="Q301" s="61">
        <f>F301+K301</f>
        <v>244668</v>
      </c>
    </row>
    <row r="302" spans="1:17" s="11" customFormat="1" ht="140.25" customHeight="1">
      <c r="A302" s="21" t="s">
        <v>586</v>
      </c>
      <c r="B302" s="21" t="s">
        <v>400</v>
      </c>
      <c r="C302" s="21"/>
      <c r="D302" s="21" t="s">
        <v>359</v>
      </c>
      <c r="E302" s="30" t="s">
        <v>711</v>
      </c>
      <c r="F302" s="60">
        <f t="shared" si="69"/>
        <v>0</v>
      </c>
      <c r="G302" s="60"/>
      <c r="H302" s="60"/>
      <c r="I302" s="60"/>
      <c r="J302" s="60"/>
      <c r="K302" s="60">
        <f t="shared" si="70"/>
        <v>64819239</v>
      </c>
      <c r="L302" s="60"/>
      <c r="M302" s="60"/>
      <c r="N302" s="60"/>
      <c r="O302" s="60">
        <v>64819239</v>
      </c>
      <c r="P302" s="60">
        <v>64819239</v>
      </c>
      <c r="Q302" s="61">
        <f t="shared" si="71"/>
        <v>64819239</v>
      </c>
    </row>
    <row r="303" spans="1:17" s="11" customFormat="1" ht="60">
      <c r="A303" s="21" t="s">
        <v>587</v>
      </c>
      <c r="B303" s="21" t="s">
        <v>402</v>
      </c>
      <c r="C303" s="21"/>
      <c r="D303" s="21" t="s">
        <v>362</v>
      </c>
      <c r="E303" s="30" t="s">
        <v>22</v>
      </c>
      <c r="F303" s="60">
        <f t="shared" si="69"/>
        <v>0</v>
      </c>
      <c r="G303" s="60"/>
      <c r="H303" s="60"/>
      <c r="I303" s="60"/>
      <c r="J303" s="60"/>
      <c r="K303" s="60">
        <f t="shared" si="70"/>
        <v>4000000</v>
      </c>
      <c r="L303" s="60"/>
      <c r="M303" s="60"/>
      <c r="N303" s="60"/>
      <c r="O303" s="60">
        <v>4000000</v>
      </c>
      <c r="P303" s="60">
        <v>4000000</v>
      </c>
      <c r="Q303" s="61">
        <f t="shared" si="71"/>
        <v>4000000</v>
      </c>
    </row>
    <row r="304" spans="1:17" s="11" customFormat="1" ht="30">
      <c r="A304" s="21" t="s">
        <v>588</v>
      </c>
      <c r="B304" s="21" t="s">
        <v>422</v>
      </c>
      <c r="C304" s="21"/>
      <c r="D304" s="21" t="s">
        <v>366</v>
      </c>
      <c r="E304" s="30" t="s">
        <v>632</v>
      </c>
      <c r="F304" s="60">
        <f t="shared" si="69"/>
        <v>0</v>
      </c>
      <c r="G304" s="60"/>
      <c r="H304" s="60"/>
      <c r="I304" s="60"/>
      <c r="J304" s="60"/>
      <c r="K304" s="60">
        <f t="shared" si="70"/>
        <v>22055213</v>
      </c>
      <c r="L304" s="60"/>
      <c r="M304" s="60"/>
      <c r="N304" s="60"/>
      <c r="O304" s="60">
        <v>22055213</v>
      </c>
      <c r="P304" s="60">
        <v>22055213</v>
      </c>
      <c r="Q304" s="61">
        <f t="shared" si="71"/>
        <v>22055213</v>
      </c>
    </row>
    <row r="305" spans="1:17" s="11" customFormat="1" ht="30">
      <c r="A305" s="21" t="s">
        <v>589</v>
      </c>
      <c r="B305" s="21" t="s">
        <v>25</v>
      </c>
      <c r="C305" s="21"/>
      <c r="D305" s="21" t="s">
        <v>367</v>
      </c>
      <c r="E305" s="30" t="s">
        <v>633</v>
      </c>
      <c r="F305" s="60">
        <f t="shared" si="69"/>
        <v>0</v>
      </c>
      <c r="G305" s="60"/>
      <c r="H305" s="60"/>
      <c r="I305" s="60"/>
      <c r="J305" s="60"/>
      <c r="K305" s="60">
        <f t="shared" si="70"/>
        <v>28093720</v>
      </c>
      <c r="L305" s="60"/>
      <c r="M305" s="60"/>
      <c r="N305" s="60"/>
      <c r="O305" s="60">
        <v>28093720</v>
      </c>
      <c r="P305" s="60">
        <v>28093720</v>
      </c>
      <c r="Q305" s="61">
        <f t="shared" si="71"/>
        <v>28093720</v>
      </c>
    </row>
    <row r="306" spans="1:17" s="11" customFormat="1" ht="30">
      <c r="A306" s="21" t="s">
        <v>751</v>
      </c>
      <c r="B306" s="21" t="s">
        <v>431</v>
      </c>
      <c r="C306" s="21"/>
      <c r="D306" s="21" t="s">
        <v>373</v>
      </c>
      <c r="E306" s="30" t="s">
        <v>752</v>
      </c>
      <c r="F306" s="60">
        <f>G306+J306</f>
        <v>0</v>
      </c>
      <c r="G306" s="60"/>
      <c r="H306" s="60"/>
      <c r="I306" s="60"/>
      <c r="J306" s="60"/>
      <c r="K306" s="60">
        <f>L306+O306</f>
        <v>0</v>
      </c>
      <c r="L306" s="60"/>
      <c r="M306" s="60"/>
      <c r="N306" s="60"/>
      <c r="O306" s="60"/>
      <c r="P306" s="60"/>
      <c r="Q306" s="61">
        <f>F306+K306</f>
        <v>0</v>
      </c>
    </row>
    <row r="307" spans="1:17" s="44" customFormat="1" ht="28.5">
      <c r="A307" s="32" t="s">
        <v>590</v>
      </c>
      <c r="B307" s="32" t="s">
        <v>600</v>
      </c>
      <c r="C307" s="32"/>
      <c r="D307" s="32"/>
      <c r="E307" s="33" t="s">
        <v>704</v>
      </c>
      <c r="F307" s="61">
        <f t="shared" si="69"/>
        <v>0</v>
      </c>
      <c r="G307" s="61">
        <f>G308</f>
        <v>0</v>
      </c>
      <c r="H307" s="61">
        <f>H308</f>
        <v>0</v>
      </c>
      <c r="I307" s="61">
        <f>I308</f>
        <v>0</v>
      </c>
      <c r="J307" s="61">
        <f>J308</f>
        <v>0</v>
      </c>
      <c r="K307" s="61">
        <f t="shared" si="70"/>
        <v>5813791</v>
      </c>
      <c r="L307" s="61">
        <f>L308</f>
        <v>0</v>
      </c>
      <c r="M307" s="61">
        <f>M308</f>
        <v>0</v>
      </c>
      <c r="N307" s="61">
        <f>N308</f>
        <v>0</v>
      </c>
      <c r="O307" s="61">
        <f>O308</f>
        <v>5813791</v>
      </c>
      <c r="P307" s="61">
        <f>P308</f>
        <v>5813791</v>
      </c>
      <c r="Q307" s="61">
        <f t="shared" si="71"/>
        <v>5813791</v>
      </c>
    </row>
    <row r="308" spans="1:17" s="29" customFormat="1" ht="60">
      <c r="A308" s="34" t="s">
        <v>591</v>
      </c>
      <c r="B308" s="34" t="s">
        <v>601</v>
      </c>
      <c r="C308" s="34"/>
      <c r="D308" s="34" t="s">
        <v>682</v>
      </c>
      <c r="E308" s="31" t="s">
        <v>608</v>
      </c>
      <c r="F308" s="68">
        <f t="shared" si="69"/>
        <v>0</v>
      </c>
      <c r="G308" s="68"/>
      <c r="H308" s="68"/>
      <c r="I308" s="68"/>
      <c r="J308" s="68"/>
      <c r="K308" s="68">
        <f t="shared" si="70"/>
        <v>5813791</v>
      </c>
      <c r="L308" s="68"/>
      <c r="M308" s="68"/>
      <c r="N308" s="68"/>
      <c r="O308" s="68">
        <v>5813791</v>
      </c>
      <c r="P308" s="68">
        <v>5813791</v>
      </c>
      <c r="Q308" s="64">
        <f t="shared" si="71"/>
        <v>5813791</v>
      </c>
    </row>
    <row r="309" spans="1:17" s="11" customFormat="1" ht="21" customHeight="1" hidden="1">
      <c r="A309" s="21" t="s">
        <v>753</v>
      </c>
      <c r="B309" s="21" t="s">
        <v>106</v>
      </c>
      <c r="C309" s="21"/>
      <c r="D309" s="21" t="s">
        <v>260</v>
      </c>
      <c r="E309" s="30" t="s">
        <v>107</v>
      </c>
      <c r="F309" s="60">
        <f>G309+J309</f>
        <v>0</v>
      </c>
      <c r="G309" s="60"/>
      <c r="H309" s="60"/>
      <c r="I309" s="60"/>
      <c r="J309" s="60"/>
      <c r="K309" s="60">
        <f>L309+O309</f>
        <v>0</v>
      </c>
      <c r="L309" s="60"/>
      <c r="M309" s="60"/>
      <c r="N309" s="60"/>
      <c r="O309" s="60"/>
      <c r="P309" s="60"/>
      <c r="Q309" s="61">
        <f>F309+K309</f>
        <v>0</v>
      </c>
    </row>
    <row r="310" spans="1:17" s="11" customFormat="1" ht="27" customHeight="1">
      <c r="A310" s="21" t="s">
        <v>754</v>
      </c>
      <c r="B310" s="21" t="s">
        <v>111</v>
      </c>
      <c r="C310" s="21"/>
      <c r="D310" s="21" t="s">
        <v>254</v>
      </c>
      <c r="E310" s="30" t="s">
        <v>112</v>
      </c>
      <c r="F310" s="60">
        <f>G310+J310</f>
        <v>0</v>
      </c>
      <c r="G310" s="60"/>
      <c r="H310" s="60"/>
      <c r="I310" s="60"/>
      <c r="J310" s="60"/>
      <c r="K310" s="60">
        <f>L310+O310</f>
        <v>8106</v>
      </c>
      <c r="L310" s="60"/>
      <c r="M310" s="60"/>
      <c r="N310" s="60"/>
      <c r="O310" s="60">
        <v>8106</v>
      </c>
      <c r="P310" s="60">
        <v>8106</v>
      </c>
      <c r="Q310" s="61">
        <f>F310+K310</f>
        <v>8106</v>
      </c>
    </row>
    <row r="311" spans="1:17" s="11" customFormat="1" ht="45">
      <c r="A311" s="21" t="s">
        <v>592</v>
      </c>
      <c r="B311" s="21" t="s">
        <v>437</v>
      </c>
      <c r="C311" s="21"/>
      <c r="D311" s="21" t="s">
        <v>262</v>
      </c>
      <c r="E311" s="30" t="s">
        <v>113</v>
      </c>
      <c r="F311" s="60">
        <f t="shared" si="69"/>
        <v>0</v>
      </c>
      <c r="G311" s="60"/>
      <c r="H311" s="60"/>
      <c r="I311" s="60"/>
      <c r="J311" s="60"/>
      <c r="K311" s="60">
        <f t="shared" si="70"/>
        <v>5932437</v>
      </c>
      <c r="L311" s="60"/>
      <c r="M311" s="60"/>
      <c r="N311" s="60"/>
      <c r="O311" s="60">
        <v>5932437</v>
      </c>
      <c r="P311" s="60">
        <v>5932437</v>
      </c>
      <c r="Q311" s="61">
        <f t="shared" si="71"/>
        <v>5932437</v>
      </c>
    </row>
    <row r="312" spans="1:17" s="44" customFormat="1" ht="28.5">
      <c r="A312" s="32" t="s">
        <v>593</v>
      </c>
      <c r="B312" s="32" t="s">
        <v>483</v>
      </c>
      <c r="C312" s="32"/>
      <c r="D312" s="32"/>
      <c r="E312" s="33" t="s">
        <v>507</v>
      </c>
      <c r="F312" s="61">
        <f>G312+J312</f>
        <v>0</v>
      </c>
      <c r="G312" s="61">
        <f>G313</f>
        <v>0</v>
      </c>
      <c r="H312" s="61">
        <f>H313</f>
        <v>0</v>
      </c>
      <c r="I312" s="61">
        <f>I313</f>
        <v>0</v>
      </c>
      <c r="J312" s="61">
        <f>J313</f>
        <v>0</v>
      </c>
      <c r="K312" s="61">
        <f>L312+O312</f>
        <v>21265155</v>
      </c>
      <c r="L312" s="61">
        <f>L313</f>
        <v>0</v>
      </c>
      <c r="M312" s="61">
        <f>M313</f>
        <v>0</v>
      </c>
      <c r="N312" s="61">
        <f>N313</f>
        <v>0</v>
      </c>
      <c r="O312" s="61">
        <f>O313</f>
        <v>21265155</v>
      </c>
      <c r="P312" s="61">
        <f>P313</f>
        <v>21265155</v>
      </c>
      <c r="Q312" s="61">
        <f>F312+K312</f>
        <v>21265155</v>
      </c>
    </row>
    <row r="313" spans="1:17" s="29" customFormat="1" ht="60">
      <c r="A313" s="34" t="s">
        <v>594</v>
      </c>
      <c r="B313" s="34" t="s">
        <v>454</v>
      </c>
      <c r="C313" s="34"/>
      <c r="D313" s="34" t="s">
        <v>365</v>
      </c>
      <c r="E313" s="31" t="s">
        <v>409</v>
      </c>
      <c r="F313" s="68">
        <f t="shared" si="69"/>
        <v>0</v>
      </c>
      <c r="G313" s="68"/>
      <c r="H313" s="68"/>
      <c r="I313" s="68"/>
      <c r="J313" s="68"/>
      <c r="K313" s="68">
        <f t="shared" si="70"/>
        <v>21265155</v>
      </c>
      <c r="L313" s="68"/>
      <c r="M313" s="68"/>
      <c r="N313" s="68"/>
      <c r="O313" s="68">
        <v>21265155</v>
      </c>
      <c r="P313" s="68">
        <v>21265155</v>
      </c>
      <c r="Q313" s="64">
        <f t="shared" si="71"/>
        <v>21265155</v>
      </c>
    </row>
    <row r="314" spans="1:17" s="44" customFormat="1" ht="28.5">
      <c r="A314" s="32" t="s">
        <v>595</v>
      </c>
      <c r="B314" s="32" t="s">
        <v>481</v>
      </c>
      <c r="C314" s="32"/>
      <c r="D314" s="32"/>
      <c r="E314" s="33" t="s">
        <v>508</v>
      </c>
      <c r="F314" s="61">
        <f>G314+J314</f>
        <v>0</v>
      </c>
      <c r="G314" s="61">
        <f>G315</f>
        <v>0</v>
      </c>
      <c r="H314" s="61">
        <f>H315</f>
        <v>0</v>
      </c>
      <c r="I314" s="61">
        <f>I315</f>
        <v>0</v>
      </c>
      <c r="J314" s="61">
        <f>J315</f>
        <v>0</v>
      </c>
      <c r="K314" s="61">
        <f>L314+O314</f>
        <v>722416</v>
      </c>
      <c r="L314" s="61">
        <f>L315</f>
        <v>0</v>
      </c>
      <c r="M314" s="61">
        <f>M315</f>
        <v>0</v>
      </c>
      <c r="N314" s="61">
        <f>N315</f>
        <v>0</v>
      </c>
      <c r="O314" s="61">
        <f>O315</f>
        <v>722416</v>
      </c>
      <c r="P314" s="61">
        <f>P315</f>
        <v>722416</v>
      </c>
      <c r="Q314" s="61">
        <f>F314+K314</f>
        <v>722416</v>
      </c>
    </row>
    <row r="315" spans="1:17" s="29" customFormat="1" ht="30">
      <c r="A315" s="34" t="s">
        <v>596</v>
      </c>
      <c r="B315" s="34" t="s">
        <v>602</v>
      </c>
      <c r="C315" s="34"/>
      <c r="D315" s="34" t="s">
        <v>365</v>
      </c>
      <c r="E315" s="31" t="s">
        <v>609</v>
      </c>
      <c r="F315" s="68">
        <f t="shared" si="69"/>
        <v>0</v>
      </c>
      <c r="G315" s="68"/>
      <c r="H315" s="68"/>
      <c r="I315" s="68"/>
      <c r="J315" s="68"/>
      <c r="K315" s="68">
        <f t="shared" si="70"/>
        <v>722416</v>
      </c>
      <c r="L315" s="68"/>
      <c r="M315" s="68"/>
      <c r="N315" s="68"/>
      <c r="O315" s="68">
        <v>722416</v>
      </c>
      <c r="P315" s="68">
        <v>722416</v>
      </c>
      <c r="Q315" s="64">
        <f t="shared" si="71"/>
        <v>722416</v>
      </c>
    </row>
    <row r="316" spans="1:17" s="44" customFormat="1" ht="42.75" hidden="1">
      <c r="A316" s="32" t="s">
        <v>597</v>
      </c>
      <c r="B316" s="32" t="s">
        <v>126</v>
      </c>
      <c r="C316" s="32"/>
      <c r="D316" s="32"/>
      <c r="E316" s="33" t="s">
        <v>133</v>
      </c>
      <c r="F316" s="61">
        <f>G316+J316</f>
        <v>0</v>
      </c>
      <c r="G316" s="61">
        <f>G317+G318</f>
        <v>0</v>
      </c>
      <c r="H316" s="61">
        <f>H317+H318</f>
        <v>0</v>
      </c>
      <c r="I316" s="61">
        <f>I317+I318</f>
        <v>0</v>
      </c>
      <c r="J316" s="61">
        <f>J317+J318</f>
        <v>0</v>
      </c>
      <c r="K316" s="61">
        <f>L316+O316</f>
        <v>0</v>
      </c>
      <c r="L316" s="61">
        <f>L317+L318</f>
        <v>0</v>
      </c>
      <c r="M316" s="61">
        <f>M317+M318</f>
        <v>0</v>
      </c>
      <c r="N316" s="61">
        <f>N317+N318</f>
        <v>0</v>
      </c>
      <c r="O316" s="61">
        <f>O317+O318</f>
        <v>0</v>
      </c>
      <c r="P316" s="61">
        <f>P317+P318</f>
        <v>0</v>
      </c>
      <c r="Q316" s="61">
        <f>F316+K316</f>
        <v>0</v>
      </c>
    </row>
    <row r="317" spans="1:17" s="29" customFormat="1" ht="36.75" customHeight="1" hidden="1">
      <c r="A317" s="34" t="s">
        <v>598</v>
      </c>
      <c r="B317" s="34" t="s">
        <v>603</v>
      </c>
      <c r="C317" s="34"/>
      <c r="D317" s="34" t="s">
        <v>274</v>
      </c>
      <c r="E317" s="31" t="s">
        <v>611</v>
      </c>
      <c r="F317" s="68">
        <f t="shared" si="69"/>
        <v>0</v>
      </c>
      <c r="G317" s="68"/>
      <c r="H317" s="68"/>
      <c r="I317" s="68"/>
      <c r="J317" s="68"/>
      <c r="K317" s="68">
        <f t="shared" si="70"/>
        <v>0</v>
      </c>
      <c r="L317" s="68"/>
      <c r="M317" s="68"/>
      <c r="N317" s="68"/>
      <c r="O317" s="68"/>
      <c r="P317" s="68"/>
      <c r="Q317" s="64">
        <f t="shared" si="71"/>
        <v>0</v>
      </c>
    </row>
    <row r="318" spans="1:17" s="29" customFormat="1" ht="42" customHeight="1" hidden="1">
      <c r="A318" s="34" t="s">
        <v>761</v>
      </c>
      <c r="B318" s="34" t="s">
        <v>762</v>
      </c>
      <c r="C318" s="34"/>
      <c r="D318" s="34" t="s">
        <v>274</v>
      </c>
      <c r="E318" s="31" t="s">
        <v>772</v>
      </c>
      <c r="F318" s="68">
        <f>G318+J318</f>
        <v>0</v>
      </c>
      <c r="G318" s="68"/>
      <c r="H318" s="68"/>
      <c r="I318" s="68"/>
      <c r="J318" s="68"/>
      <c r="K318" s="68">
        <f>L318+O318</f>
        <v>0</v>
      </c>
      <c r="L318" s="68"/>
      <c r="M318" s="68"/>
      <c r="N318" s="68"/>
      <c r="O318" s="68"/>
      <c r="P318" s="68"/>
      <c r="Q318" s="64">
        <f>F318+K318</f>
        <v>0</v>
      </c>
    </row>
    <row r="319" spans="1:17" s="11" customFormat="1" ht="30">
      <c r="A319" s="21" t="s">
        <v>599</v>
      </c>
      <c r="B319" s="21" t="s">
        <v>141</v>
      </c>
      <c r="C319" s="21"/>
      <c r="D319" s="21" t="s">
        <v>274</v>
      </c>
      <c r="E319" s="30" t="s">
        <v>610</v>
      </c>
      <c r="F319" s="69">
        <f t="shared" si="69"/>
        <v>0</v>
      </c>
      <c r="G319" s="69"/>
      <c r="H319" s="69"/>
      <c r="I319" s="69"/>
      <c r="J319" s="69"/>
      <c r="K319" s="69">
        <f t="shared" si="70"/>
        <v>40355778</v>
      </c>
      <c r="L319" s="69"/>
      <c r="M319" s="69"/>
      <c r="N319" s="69"/>
      <c r="O319" s="69">
        <v>40355778</v>
      </c>
      <c r="P319" s="69">
        <v>40355778</v>
      </c>
      <c r="Q319" s="61">
        <f t="shared" si="71"/>
        <v>40355778</v>
      </c>
    </row>
    <row r="320" spans="1:17" s="11" customFormat="1" ht="28.5">
      <c r="A320" s="32" t="s">
        <v>787</v>
      </c>
      <c r="B320" s="32" t="s">
        <v>156</v>
      </c>
      <c r="C320" s="32"/>
      <c r="D320" s="32"/>
      <c r="E320" s="33" t="s">
        <v>788</v>
      </c>
      <c r="F320" s="61">
        <f>F321</f>
        <v>0</v>
      </c>
      <c r="G320" s="61">
        <f aca="true" t="shared" si="72" ref="G320:Q320">G321</f>
        <v>0</v>
      </c>
      <c r="H320" s="61">
        <f t="shared" si="72"/>
        <v>0</v>
      </c>
      <c r="I320" s="61">
        <f t="shared" si="72"/>
        <v>0</v>
      </c>
      <c r="J320" s="61">
        <f t="shared" si="72"/>
        <v>0</v>
      </c>
      <c r="K320" s="61">
        <f t="shared" si="72"/>
        <v>40219356.6</v>
      </c>
      <c r="L320" s="61">
        <f t="shared" si="72"/>
        <v>0</v>
      </c>
      <c r="M320" s="61">
        <f t="shared" si="72"/>
        <v>0</v>
      </c>
      <c r="N320" s="61">
        <f t="shared" si="72"/>
        <v>0</v>
      </c>
      <c r="O320" s="61">
        <f t="shared" si="72"/>
        <v>40219356.6</v>
      </c>
      <c r="P320" s="61">
        <f t="shared" si="72"/>
        <v>40219356.6</v>
      </c>
      <c r="Q320" s="61">
        <f t="shared" si="72"/>
        <v>40219356.6</v>
      </c>
    </row>
    <row r="321" spans="1:17" s="11" customFormat="1" ht="110.25" customHeight="1">
      <c r="A321" s="34" t="s">
        <v>789</v>
      </c>
      <c r="B321" s="34" t="s">
        <v>582</v>
      </c>
      <c r="C321" s="34"/>
      <c r="D321" s="34" t="s">
        <v>273</v>
      </c>
      <c r="E321" s="31" t="s">
        <v>790</v>
      </c>
      <c r="F321" s="68">
        <f>G321+J321</f>
        <v>0</v>
      </c>
      <c r="G321" s="68"/>
      <c r="H321" s="68"/>
      <c r="I321" s="68"/>
      <c r="J321" s="68"/>
      <c r="K321" s="68">
        <f>L321+O321</f>
        <v>40219356.6</v>
      </c>
      <c r="L321" s="68"/>
      <c r="M321" s="68"/>
      <c r="N321" s="68"/>
      <c r="O321" s="68">
        <v>40219356.6</v>
      </c>
      <c r="P321" s="68">
        <v>40219356.6</v>
      </c>
      <c r="Q321" s="64">
        <f>F321+K321</f>
        <v>40219356.6</v>
      </c>
    </row>
    <row r="322" spans="1:17" s="11" customFormat="1" ht="15">
      <c r="A322" s="34"/>
      <c r="B322" s="34"/>
      <c r="C322" s="34"/>
      <c r="D322" s="34"/>
      <c r="E322" s="31" t="s">
        <v>302</v>
      </c>
      <c r="F322" s="60">
        <f>G322+J322</f>
        <v>0</v>
      </c>
      <c r="G322" s="60"/>
      <c r="H322" s="60"/>
      <c r="I322" s="60"/>
      <c r="J322" s="60"/>
      <c r="K322" s="60">
        <f>L322+O322</f>
        <v>0</v>
      </c>
      <c r="L322" s="60"/>
      <c r="M322" s="60"/>
      <c r="N322" s="60"/>
      <c r="O322" s="60"/>
      <c r="P322" s="60"/>
      <c r="Q322" s="61">
        <f>F322+K322</f>
        <v>0</v>
      </c>
    </row>
    <row r="323" spans="1:17" s="11" customFormat="1" ht="30">
      <c r="A323" s="34"/>
      <c r="B323" s="34"/>
      <c r="C323" s="34"/>
      <c r="D323" s="34"/>
      <c r="E323" s="31" t="s">
        <v>304</v>
      </c>
      <c r="F323" s="63">
        <f>G323+J323</f>
        <v>0</v>
      </c>
      <c r="G323" s="63"/>
      <c r="H323" s="63"/>
      <c r="I323" s="63"/>
      <c r="J323" s="63"/>
      <c r="K323" s="63">
        <f>L323+O323</f>
        <v>39173471.6</v>
      </c>
      <c r="L323" s="63"/>
      <c r="M323" s="63"/>
      <c r="N323" s="63"/>
      <c r="O323" s="63">
        <v>39173471.6</v>
      </c>
      <c r="P323" s="63">
        <v>39173471.6</v>
      </c>
      <c r="Q323" s="64">
        <f>F323+K323</f>
        <v>39173471.6</v>
      </c>
    </row>
    <row r="324" spans="1:17" s="11" customFormat="1" ht="30" hidden="1">
      <c r="A324" s="80" t="s">
        <v>3</v>
      </c>
      <c r="B324" s="80" t="s">
        <v>243</v>
      </c>
      <c r="C324" s="80" t="s">
        <v>299</v>
      </c>
      <c r="D324" s="80" t="s">
        <v>279</v>
      </c>
      <c r="E324" s="30" t="s">
        <v>541</v>
      </c>
      <c r="F324" s="60">
        <f aca="true" t="shared" si="73" ref="F324:F331">G324+J324</f>
        <v>0</v>
      </c>
      <c r="G324" s="60"/>
      <c r="H324" s="60"/>
      <c r="I324" s="60"/>
      <c r="J324" s="60"/>
      <c r="K324" s="60">
        <f aca="true" t="shared" si="74" ref="K324:K330">L324+O324</f>
        <v>0</v>
      </c>
      <c r="L324" s="60"/>
      <c r="M324" s="60"/>
      <c r="N324" s="60"/>
      <c r="O324" s="60"/>
      <c r="P324" s="60"/>
      <c r="Q324" s="61">
        <f aca="true" t="shared" si="75" ref="Q324:Q331">F324+K324</f>
        <v>0</v>
      </c>
    </row>
    <row r="325" spans="1:17" s="11" customFormat="1" ht="15" hidden="1">
      <c r="A325" s="80"/>
      <c r="B325" s="80"/>
      <c r="C325" s="80"/>
      <c r="D325" s="80"/>
      <c r="E325" s="31" t="s">
        <v>302</v>
      </c>
      <c r="F325" s="60">
        <f t="shared" si="73"/>
        <v>0</v>
      </c>
      <c r="G325" s="60"/>
      <c r="H325" s="60"/>
      <c r="I325" s="60"/>
      <c r="J325" s="60"/>
      <c r="K325" s="60">
        <f t="shared" si="74"/>
        <v>0</v>
      </c>
      <c r="L325" s="60"/>
      <c r="M325" s="60"/>
      <c r="N325" s="60"/>
      <c r="O325" s="60"/>
      <c r="P325" s="60"/>
      <c r="Q325" s="61">
        <f t="shared" si="75"/>
        <v>0</v>
      </c>
    </row>
    <row r="326" spans="1:17" s="11" customFormat="1" ht="30" hidden="1">
      <c r="A326" s="80"/>
      <c r="B326" s="80"/>
      <c r="C326" s="80"/>
      <c r="D326" s="80"/>
      <c r="E326" s="31" t="s">
        <v>304</v>
      </c>
      <c r="F326" s="63">
        <f t="shared" si="73"/>
        <v>0</v>
      </c>
      <c r="G326" s="63"/>
      <c r="H326" s="63"/>
      <c r="I326" s="63"/>
      <c r="J326" s="63"/>
      <c r="K326" s="63">
        <f t="shared" si="74"/>
        <v>0</v>
      </c>
      <c r="L326" s="63"/>
      <c r="M326" s="63"/>
      <c r="N326" s="63"/>
      <c r="O326" s="63"/>
      <c r="P326" s="63"/>
      <c r="Q326" s="64">
        <f t="shared" si="75"/>
        <v>0</v>
      </c>
    </row>
    <row r="327" spans="1:17" s="44" customFormat="1" ht="29.25" customHeight="1">
      <c r="A327" s="32" t="s">
        <v>177</v>
      </c>
      <c r="B327" s="32" t="s">
        <v>178</v>
      </c>
      <c r="C327" s="32" t="s">
        <v>377</v>
      </c>
      <c r="D327" s="32"/>
      <c r="E327" s="54" t="s">
        <v>549</v>
      </c>
      <c r="F327" s="61">
        <f>G327+J327</f>
        <v>0</v>
      </c>
      <c r="G327" s="61">
        <f>G328+G331+G334+G337+G340</f>
        <v>0</v>
      </c>
      <c r="H327" s="61">
        <f>H328+H331+H334+H337+H340</f>
        <v>0</v>
      </c>
      <c r="I327" s="61">
        <f>I328+I331+I334+I337+I340</f>
        <v>0</v>
      </c>
      <c r="J327" s="61">
        <f>J328+J331+J334+J337+J340</f>
        <v>0</v>
      </c>
      <c r="K327" s="61">
        <f>L327+O327</f>
        <v>916064640</v>
      </c>
      <c r="L327" s="61">
        <f>L328+L331+L334+L337+L340</f>
        <v>0</v>
      </c>
      <c r="M327" s="61">
        <f>M328+M331+M334+M337+M340</f>
        <v>0</v>
      </c>
      <c r="N327" s="61">
        <f>N328+N331+N334+N337+N340</f>
        <v>0</v>
      </c>
      <c r="O327" s="61">
        <f>O328+O331+O334+O337+O340</f>
        <v>916064640</v>
      </c>
      <c r="P327" s="61">
        <f>P328+P331+P334+P337+P340</f>
        <v>916064640</v>
      </c>
      <c r="Q327" s="61">
        <f>F327+K327</f>
        <v>916064640</v>
      </c>
    </row>
    <row r="328" spans="1:17" s="29" customFormat="1" ht="30" customHeight="1">
      <c r="A328" s="43" t="s">
        <v>179</v>
      </c>
      <c r="B328" s="43" t="s">
        <v>180</v>
      </c>
      <c r="C328" s="43" t="s">
        <v>377</v>
      </c>
      <c r="D328" s="43" t="s">
        <v>279</v>
      </c>
      <c r="E328" s="55" t="s">
        <v>577</v>
      </c>
      <c r="F328" s="68">
        <f t="shared" si="73"/>
        <v>0</v>
      </c>
      <c r="G328" s="68"/>
      <c r="H328" s="68"/>
      <c r="I328" s="68"/>
      <c r="J328" s="68"/>
      <c r="K328" s="68">
        <f t="shared" si="74"/>
        <v>545045422</v>
      </c>
      <c r="L328" s="68"/>
      <c r="M328" s="68"/>
      <c r="N328" s="68"/>
      <c r="O328" s="68">
        <v>545045422</v>
      </c>
      <c r="P328" s="68">
        <v>545045422</v>
      </c>
      <c r="Q328" s="64">
        <f t="shared" si="75"/>
        <v>545045422</v>
      </c>
    </row>
    <row r="329" spans="1:17" s="11" customFormat="1" ht="15" customHeight="1" hidden="1">
      <c r="A329" s="47"/>
      <c r="B329" s="47"/>
      <c r="C329" s="47"/>
      <c r="D329" s="47"/>
      <c r="E329" s="46" t="s">
        <v>302</v>
      </c>
      <c r="F329" s="70">
        <f t="shared" si="73"/>
        <v>0</v>
      </c>
      <c r="G329" s="70"/>
      <c r="H329" s="70"/>
      <c r="I329" s="70"/>
      <c r="J329" s="70"/>
      <c r="K329" s="70">
        <f t="shared" si="74"/>
        <v>0</v>
      </c>
      <c r="L329" s="70"/>
      <c r="M329" s="70"/>
      <c r="N329" s="70"/>
      <c r="O329" s="70"/>
      <c r="P329" s="70"/>
      <c r="Q329" s="71">
        <f t="shared" si="75"/>
        <v>0</v>
      </c>
    </row>
    <row r="330" spans="1:17" s="11" customFormat="1" ht="30" customHeight="1" hidden="1">
      <c r="A330" s="48"/>
      <c r="B330" s="48"/>
      <c r="C330" s="48"/>
      <c r="D330" s="48"/>
      <c r="E330" s="31" t="s">
        <v>304</v>
      </c>
      <c r="F330" s="63">
        <f t="shared" si="73"/>
        <v>0</v>
      </c>
      <c r="G330" s="63"/>
      <c r="H330" s="63"/>
      <c r="I330" s="63"/>
      <c r="J330" s="63"/>
      <c r="K330" s="63">
        <f t="shared" si="74"/>
        <v>0</v>
      </c>
      <c r="L330" s="63"/>
      <c r="M330" s="63"/>
      <c r="N330" s="63"/>
      <c r="O330" s="63"/>
      <c r="P330" s="63"/>
      <c r="Q330" s="64">
        <f t="shared" si="75"/>
        <v>0</v>
      </c>
    </row>
    <row r="331" spans="1:17" s="29" customFormat="1" ht="30" customHeight="1">
      <c r="A331" s="34" t="s">
        <v>181</v>
      </c>
      <c r="B331" s="34" t="s">
        <v>182</v>
      </c>
      <c r="C331" s="34">
        <v>150114</v>
      </c>
      <c r="D331" s="34" t="s">
        <v>279</v>
      </c>
      <c r="E331" s="55" t="s">
        <v>568</v>
      </c>
      <c r="F331" s="68">
        <f t="shared" si="73"/>
        <v>0</v>
      </c>
      <c r="G331" s="68"/>
      <c r="H331" s="68"/>
      <c r="I331" s="68"/>
      <c r="J331" s="68"/>
      <c r="K331" s="68">
        <f aca="true" t="shared" si="76" ref="K331:K362">L331+O331</f>
        <v>192665668</v>
      </c>
      <c r="L331" s="68"/>
      <c r="M331" s="68"/>
      <c r="N331" s="68"/>
      <c r="O331" s="68">
        <v>192665668</v>
      </c>
      <c r="P331" s="68">
        <v>192665668</v>
      </c>
      <c r="Q331" s="64">
        <f t="shared" si="75"/>
        <v>192665668</v>
      </c>
    </row>
    <row r="332" spans="1:17" s="29" customFormat="1" ht="15" hidden="1">
      <c r="A332" s="47"/>
      <c r="B332" s="47"/>
      <c r="C332" s="47"/>
      <c r="D332" s="47"/>
      <c r="E332" s="46" t="s">
        <v>302</v>
      </c>
      <c r="F332" s="70">
        <f aca="true" t="shared" si="77" ref="F332:F340">G332+J332</f>
        <v>0</v>
      </c>
      <c r="G332" s="70"/>
      <c r="H332" s="70"/>
      <c r="I332" s="70"/>
      <c r="J332" s="70"/>
      <c r="K332" s="70">
        <f t="shared" si="76"/>
        <v>0</v>
      </c>
      <c r="L332" s="70"/>
      <c r="M332" s="70"/>
      <c r="N332" s="70"/>
      <c r="O332" s="70"/>
      <c r="P332" s="70"/>
      <c r="Q332" s="71">
        <f aca="true" t="shared" si="78" ref="Q332:Q340">F332+K332</f>
        <v>0</v>
      </c>
    </row>
    <row r="333" spans="1:17" s="29" customFormat="1" ht="30" hidden="1">
      <c r="A333" s="48"/>
      <c r="B333" s="48"/>
      <c r="C333" s="48"/>
      <c r="D333" s="48"/>
      <c r="E333" s="31" t="s">
        <v>304</v>
      </c>
      <c r="F333" s="63">
        <f t="shared" si="77"/>
        <v>0</v>
      </c>
      <c r="G333" s="63"/>
      <c r="H333" s="63"/>
      <c r="I333" s="63"/>
      <c r="J333" s="63"/>
      <c r="K333" s="63">
        <f t="shared" si="76"/>
        <v>0</v>
      </c>
      <c r="L333" s="63"/>
      <c r="M333" s="63"/>
      <c r="N333" s="63"/>
      <c r="O333" s="63"/>
      <c r="P333" s="63"/>
      <c r="Q333" s="64">
        <f t="shared" si="78"/>
        <v>0</v>
      </c>
    </row>
    <row r="334" spans="1:17" s="29" customFormat="1" ht="30" customHeight="1">
      <c r="A334" s="43" t="s">
        <v>612</v>
      </c>
      <c r="B334" s="43" t="s">
        <v>567</v>
      </c>
      <c r="C334" s="43"/>
      <c r="D334" s="43" t="s">
        <v>279</v>
      </c>
      <c r="E334" s="55" t="s">
        <v>617</v>
      </c>
      <c r="F334" s="68">
        <f t="shared" si="77"/>
        <v>0</v>
      </c>
      <c r="G334" s="68"/>
      <c r="H334" s="68"/>
      <c r="I334" s="68"/>
      <c r="J334" s="68"/>
      <c r="K334" s="68">
        <f t="shared" si="76"/>
        <v>2640140</v>
      </c>
      <c r="L334" s="68"/>
      <c r="M334" s="68"/>
      <c r="N334" s="68"/>
      <c r="O334" s="68">
        <v>2640140</v>
      </c>
      <c r="P334" s="68">
        <v>2640140</v>
      </c>
      <c r="Q334" s="64">
        <f t="shared" si="78"/>
        <v>2640140</v>
      </c>
    </row>
    <row r="335" spans="1:17" s="29" customFormat="1" ht="15" hidden="1">
      <c r="A335" s="47"/>
      <c r="B335" s="47"/>
      <c r="C335" s="47"/>
      <c r="D335" s="47"/>
      <c r="E335" s="46" t="s">
        <v>302</v>
      </c>
      <c r="F335" s="70">
        <f t="shared" si="77"/>
        <v>0</v>
      </c>
      <c r="G335" s="70"/>
      <c r="H335" s="70"/>
      <c r="I335" s="70"/>
      <c r="J335" s="70"/>
      <c r="K335" s="70">
        <f t="shared" si="76"/>
        <v>0</v>
      </c>
      <c r="L335" s="70"/>
      <c r="M335" s="70"/>
      <c r="N335" s="70"/>
      <c r="O335" s="70"/>
      <c r="P335" s="70"/>
      <c r="Q335" s="71">
        <f t="shared" si="78"/>
        <v>0</v>
      </c>
    </row>
    <row r="336" spans="1:17" s="29" customFormat="1" ht="30" hidden="1">
      <c r="A336" s="48"/>
      <c r="B336" s="48"/>
      <c r="C336" s="48"/>
      <c r="D336" s="48"/>
      <c r="E336" s="31" t="s">
        <v>304</v>
      </c>
      <c r="F336" s="63">
        <f t="shared" si="77"/>
        <v>0</v>
      </c>
      <c r="G336" s="63"/>
      <c r="H336" s="63"/>
      <c r="I336" s="63"/>
      <c r="J336" s="63"/>
      <c r="K336" s="63">
        <f t="shared" si="76"/>
        <v>0</v>
      </c>
      <c r="L336" s="63"/>
      <c r="M336" s="63"/>
      <c r="N336" s="63"/>
      <c r="O336" s="63"/>
      <c r="P336" s="63"/>
      <c r="Q336" s="64">
        <f t="shared" si="78"/>
        <v>0</v>
      </c>
    </row>
    <row r="337" spans="1:17" s="29" customFormat="1" ht="30" customHeight="1">
      <c r="A337" s="43" t="s">
        <v>613</v>
      </c>
      <c r="B337" s="43" t="s">
        <v>615</v>
      </c>
      <c r="C337" s="43"/>
      <c r="D337" s="43" t="s">
        <v>279</v>
      </c>
      <c r="E337" s="55" t="s">
        <v>618</v>
      </c>
      <c r="F337" s="68">
        <f>G337+J337</f>
        <v>0</v>
      </c>
      <c r="G337" s="68"/>
      <c r="H337" s="68"/>
      <c r="I337" s="68"/>
      <c r="J337" s="68"/>
      <c r="K337" s="68">
        <f t="shared" si="76"/>
        <v>9079000</v>
      </c>
      <c r="L337" s="68"/>
      <c r="M337" s="68"/>
      <c r="N337" s="68"/>
      <c r="O337" s="68">
        <v>9079000</v>
      </c>
      <c r="P337" s="68">
        <v>9079000</v>
      </c>
      <c r="Q337" s="64">
        <f>F337+K337</f>
        <v>9079000</v>
      </c>
    </row>
    <row r="338" spans="1:17" s="29" customFormat="1" ht="15" hidden="1">
      <c r="A338" s="47"/>
      <c r="B338" s="47"/>
      <c r="C338" s="47"/>
      <c r="D338" s="47"/>
      <c r="E338" s="46" t="s">
        <v>302</v>
      </c>
      <c r="F338" s="70">
        <f>G338+J338</f>
        <v>0</v>
      </c>
      <c r="G338" s="70"/>
      <c r="H338" s="70"/>
      <c r="I338" s="70"/>
      <c r="J338" s="70"/>
      <c r="K338" s="70">
        <f t="shared" si="76"/>
        <v>0</v>
      </c>
      <c r="L338" s="70"/>
      <c r="M338" s="70"/>
      <c r="N338" s="70"/>
      <c r="O338" s="70"/>
      <c r="P338" s="70"/>
      <c r="Q338" s="71">
        <f>F338+K338</f>
        <v>0</v>
      </c>
    </row>
    <row r="339" spans="1:17" s="29" customFormat="1" ht="30" hidden="1">
      <c r="A339" s="48"/>
      <c r="B339" s="48"/>
      <c r="C339" s="48"/>
      <c r="D339" s="48"/>
      <c r="E339" s="31" t="s">
        <v>304</v>
      </c>
      <c r="F339" s="63">
        <f>G339+J339</f>
        <v>0</v>
      </c>
      <c r="G339" s="63"/>
      <c r="H339" s="63"/>
      <c r="I339" s="63"/>
      <c r="J339" s="63"/>
      <c r="K339" s="63">
        <f t="shared" si="76"/>
        <v>0</v>
      </c>
      <c r="L339" s="63"/>
      <c r="M339" s="63"/>
      <c r="N339" s="63"/>
      <c r="O339" s="63"/>
      <c r="P339" s="63"/>
      <c r="Q339" s="64">
        <f>F339+K339</f>
        <v>0</v>
      </c>
    </row>
    <row r="340" spans="1:17" s="29" customFormat="1" ht="45">
      <c r="A340" s="43" t="s">
        <v>614</v>
      </c>
      <c r="B340" s="43" t="s">
        <v>616</v>
      </c>
      <c r="C340" s="43"/>
      <c r="D340" s="43" t="s">
        <v>279</v>
      </c>
      <c r="E340" s="55" t="s">
        <v>619</v>
      </c>
      <c r="F340" s="68">
        <f t="shared" si="77"/>
        <v>0</v>
      </c>
      <c r="G340" s="68"/>
      <c r="H340" s="68"/>
      <c r="I340" s="68"/>
      <c r="J340" s="68"/>
      <c r="K340" s="68">
        <f t="shared" si="76"/>
        <v>166634410</v>
      </c>
      <c r="L340" s="68"/>
      <c r="M340" s="68"/>
      <c r="N340" s="68"/>
      <c r="O340" s="68">
        <v>166634410</v>
      </c>
      <c r="P340" s="68">
        <v>166634410</v>
      </c>
      <c r="Q340" s="64">
        <f t="shared" si="78"/>
        <v>166634410</v>
      </c>
    </row>
    <row r="341" spans="1:17" s="29" customFormat="1" ht="15" hidden="1">
      <c r="A341" s="47"/>
      <c r="B341" s="47"/>
      <c r="C341" s="47"/>
      <c r="D341" s="47"/>
      <c r="E341" s="46" t="s">
        <v>302</v>
      </c>
      <c r="F341" s="70">
        <f aca="true" t="shared" si="79" ref="F341:F362">G341+J341</f>
        <v>0</v>
      </c>
      <c r="G341" s="70"/>
      <c r="H341" s="70"/>
      <c r="I341" s="70"/>
      <c r="J341" s="70"/>
      <c r="K341" s="70">
        <f t="shared" si="76"/>
        <v>0</v>
      </c>
      <c r="L341" s="70"/>
      <c r="M341" s="70"/>
      <c r="N341" s="70"/>
      <c r="O341" s="70"/>
      <c r="P341" s="70"/>
      <c r="Q341" s="71">
        <f aca="true" t="shared" si="80" ref="Q341:Q347">F341+K341</f>
        <v>0</v>
      </c>
    </row>
    <row r="342" spans="1:17" s="29" customFormat="1" ht="30" hidden="1">
      <c r="A342" s="48"/>
      <c r="B342" s="48"/>
      <c r="C342" s="48"/>
      <c r="D342" s="48"/>
      <c r="E342" s="31" t="s">
        <v>304</v>
      </c>
      <c r="F342" s="63">
        <f t="shared" si="79"/>
        <v>0</v>
      </c>
      <c r="G342" s="63"/>
      <c r="H342" s="63"/>
      <c r="I342" s="63"/>
      <c r="J342" s="63"/>
      <c r="K342" s="63">
        <f t="shared" si="76"/>
        <v>0</v>
      </c>
      <c r="L342" s="63"/>
      <c r="M342" s="63"/>
      <c r="N342" s="63"/>
      <c r="O342" s="63"/>
      <c r="P342" s="63"/>
      <c r="Q342" s="64">
        <f t="shared" si="80"/>
        <v>0</v>
      </c>
    </row>
    <row r="343" spans="1:17" s="11" customFormat="1" ht="60">
      <c r="A343" s="21" t="s">
        <v>620</v>
      </c>
      <c r="B343" s="21" t="s">
        <v>622</v>
      </c>
      <c r="C343" s="21"/>
      <c r="D343" s="21" t="s">
        <v>279</v>
      </c>
      <c r="E343" s="30" t="s">
        <v>624</v>
      </c>
      <c r="F343" s="60">
        <f t="shared" si="79"/>
        <v>0</v>
      </c>
      <c r="G343" s="60"/>
      <c r="H343" s="60"/>
      <c r="I343" s="60"/>
      <c r="J343" s="60"/>
      <c r="K343" s="60">
        <f t="shared" si="76"/>
        <v>56890612</v>
      </c>
      <c r="L343" s="60"/>
      <c r="M343" s="60"/>
      <c r="N343" s="60"/>
      <c r="O343" s="60">
        <v>56890612</v>
      </c>
      <c r="P343" s="60">
        <v>56890612</v>
      </c>
      <c r="Q343" s="61">
        <f t="shared" si="80"/>
        <v>56890612</v>
      </c>
    </row>
    <row r="344" spans="1:17" s="11" customFormat="1" ht="30">
      <c r="A344" s="21" t="s">
        <v>621</v>
      </c>
      <c r="B344" s="21" t="s">
        <v>623</v>
      </c>
      <c r="C344" s="21"/>
      <c r="D344" s="21" t="s">
        <v>279</v>
      </c>
      <c r="E344" s="30" t="s">
        <v>625</v>
      </c>
      <c r="F344" s="60">
        <f t="shared" si="79"/>
        <v>0</v>
      </c>
      <c r="G344" s="60"/>
      <c r="H344" s="60"/>
      <c r="I344" s="60"/>
      <c r="J344" s="60"/>
      <c r="K344" s="60">
        <f t="shared" si="76"/>
        <v>14992914</v>
      </c>
      <c r="L344" s="60"/>
      <c r="M344" s="60"/>
      <c r="N344" s="60"/>
      <c r="O344" s="60">
        <v>14992914</v>
      </c>
      <c r="P344" s="60">
        <v>14992914</v>
      </c>
      <c r="Q344" s="61">
        <f t="shared" si="80"/>
        <v>14992914</v>
      </c>
    </row>
    <row r="345" spans="1:17" s="44" customFormat="1" ht="28.5">
      <c r="A345" s="32" t="s">
        <v>550</v>
      </c>
      <c r="B345" s="32" t="s">
        <v>551</v>
      </c>
      <c r="C345" s="32"/>
      <c r="D345" s="32"/>
      <c r="E345" s="33" t="s">
        <v>705</v>
      </c>
      <c r="F345" s="61">
        <f t="shared" si="79"/>
        <v>0</v>
      </c>
      <c r="G345" s="61">
        <f>G350+G347+G359+G346+G356+G353</f>
        <v>0</v>
      </c>
      <c r="H345" s="61">
        <f>H350+H347+H359+H346+H356+H353</f>
        <v>0</v>
      </c>
      <c r="I345" s="61">
        <f>I350+I347+I359+I346+I356+I353</f>
        <v>0</v>
      </c>
      <c r="J345" s="61">
        <f>J350+J347+J359+J346+J356+J353</f>
        <v>0</v>
      </c>
      <c r="K345" s="61">
        <f t="shared" si="76"/>
        <v>890474760</v>
      </c>
      <c r="L345" s="61">
        <f>L350+L347+L359+L346+L356+L353</f>
        <v>0</v>
      </c>
      <c r="M345" s="61">
        <f>M350+M347+M359+M346+M356+M353</f>
        <v>0</v>
      </c>
      <c r="N345" s="61">
        <f>N350+N347+N359+N346+N356+N353</f>
        <v>0</v>
      </c>
      <c r="O345" s="61">
        <f>O350+O347+O359+O346+O356+O353</f>
        <v>890474760</v>
      </c>
      <c r="P345" s="61">
        <f>P350+P347+P359+P346+P356+P353</f>
        <v>890474760</v>
      </c>
      <c r="Q345" s="61">
        <f t="shared" si="80"/>
        <v>890474760</v>
      </c>
    </row>
    <row r="346" spans="1:17" s="29" customFormat="1" ht="59.25" customHeight="1">
      <c r="A346" s="34" t="s">
        <v>755</v>
      </c>
      <c r="B346" s="34" t="s">
        <v>744</v>
      </c>
      <c r="C346" s="34"/>
      <c r="D346" s="34" t="s">
        <v>300</v>
      </c>
      <c r="E346" s="31" t="s">
        <v>745</v>
      </c>
      <c r="F346" s="68">
        <f t="shared" si="79"/>
        <v>0</v>
      </c>
      <c r="G346" s="68"/>
      <c r="H346" s="68"/>
      <c r="I346" s="68"/>
      <c r="J346" s="68"/>
      <c r="K346" s="68">
        <f>L346+O346</f>
        <v>36484752</v>
      </c>
      <c r="L346" s="68"/>
      <c r="M346" s="68"/>
      <c r="N346" s="68"/>
      <c r="O346" s="68">
        <v>36484752</v>
      </c>
      <c r="P346" s="68">
        <v>36484752</v>
      </c>
      <c r="Q346" s="64">
        <f t="shared" si="80"/>
        <v>36484752</v>
      </c>
    </row>
    <row r="347" spans="1:17" s="29" customFormat="1" ht="59.25" customHeight="1">
      <c r="A347" s="73" t="s">
        <v>722</v>
      </c>
      <c r="B347" s="73" t="s">
        <v>721</v>
      </c>
      <c r="C347" s="34"/>
      <c r="D347" s="73" t="s">
        <v>300</v>
      </c>
      <c r="E347" s="31" t="s">
        <v>516</v>
      </c>
      <c r="F347" s="68">
        <f t="shared" si="79"/>
        <v>0</v>
      </c>
      <c r="G347" s="68"/>
      <c r="H347" s="68"/>
      <c r="I347" s="68"/>
      <c r="J347" s="68"/>
      <c r="K347" s="68">
        <f>L347+O347</f>
        <v>29068389</v>
      </c>
      <c r="L347" s="68"/>
      <c r="M347" s="68"/>
      <c r="N347" s="68"/>
      <c r="O347" s="68">
        <v>29068389</v>
      </c>
      <c r="P347" s="68">
        <v>29068389</v>
      </c>
      <c r="Q347" s="64">
        <f t="shared" si="80"/>
        <v>29068389</v>
      </c>
    </row>
    <row r="348" spans="1:17" s="29" customFormat="1" ht="14.25" customHeight="1">
      <c r="A348" s="74"/>
      <c r="B348" s="74"/>
      <c r="C348" s="34"/>
      <c r="D348" s="74"/>
      <c r="E348" s="31" t="s">
        <v>302</v>
      </c>
      <c r="F348" s="68">
        <f t="shared" si="79"/>
        <v>0</v>
      </c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4"/>
    </row>
    <row r="349" spans="1:17" s="29" customFormat="1" ht="30">
      <c r="A349" s="75"/>
      <c r="B349" s="75"/>
      <c r="C349" s="34"/>
      <c r="D349" s="75"/>
      <c r="E349" s="31" t="s">
        <v>304</v>
      </c>
      <c r="F349" s="68">
        <f t="shared" si="79"/>
        <v>0</v>
      </c>
      <c r="G349" s="68"/>
      <c r="H349" s="68"/>
      <c r="I349" s="68"/>
      <c r="J349" s="68"/>
      <c r="K349" s="68">
        <f>L349+O349</f>
        <v>2500000</v>
      </c>
      <c r="L349" s="68"/>
      <c r="M349" s="68">
        <v>0</v>
      </c>
      <c r="N349" s="68">
        <v>0</v>
      </c>
      <c r="O349" s="68">
        <v>2500000</v>
      </c>
      <c r="P349" s="68">
        <v>2500000</v>
      </c>
      <c r="Q349" s="64">
        <f>F349+K349</f>
        <v>2500000</v>
      </c>
    </row>
    <row r="350" spans="1:17" s="29" customFormat="1" ht="103.5" customHeight="1">
      <c r="A350" s="73" t="s">
        <v>552</v>
      </c>
      <c r="B350" s="73" t="s">
        <v>553</v>
      </c>
      <c r="C350" s="34"/>
      <c r="D350" s="73" t="s">
        <v>300</v>
      </c>
      <c r="E350" s="31" t="s">
        <v>706</v>
      </c>
      <c r="F350" s="68">
        <f t="shared" si="79"/>
        <v>0</v>
      </c>
      <c r="G350" s="68"/>
      <c r="H350" s="68"/>
      <c r="I350" s="68"/>
      <c r="J350" s="68"/>
      <c r="K350" s="68">
        <f t="shared" si="76"/>
        <v>383644655</v>
      </c>
      <c r="L350" s="68"/>
      <c r="M350" s="68"/>
      <c r="N350" s="68"/>
      <c r="O350" s="68">
        <v>383644655</v>
      </c>
      <c r="P350" s="68">
        <v>383644655</v>
      </c>
      <c r="Q350" s="64">
        <f>F350+K350</f>
        <v>383644655</v>
      </c>
    </row>
    <row r="351" spans="1:17" s="29" customFormat="1" ht="14.25" customHeight="1">
      <c r="A351" s="74"/>
      <c r="B351" s="74"/>
      <c r="C351" s="34"/>
      <c r="D351" s="74"/>
      <c r="E351" s="31" t="s">
        <v>302</v>
      </c>
      <c r="F351" s="68">
        <f t="shared" si="79"/>
        <v>0</v>
      </c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4"/>
    </row>
    <row r="352" spans="1:17" s="29" customFormat="1" ht="30">
      <c r="A352" s="75"/>
      <c r="B352" s="75"/>
      <c r="C352" s="34"/>
      <c r="D352" s="75"/>
      <c r="E352" s="31" t="s">
        <v>304</v>
      </c>
      <c r="F352" s="68">
        <f t="shared" si="79"/>
        <v>0</v>
      </c>
      <c r="G352" s="68"/>
      <c r="H352" s="68"/>
      <c r="I352" s="68"/>
      <c r="J352" s="68"/>
      <c r="K352" s="68">
        <f>L352+O352</f>
        <v>284809200</v>
      </c>
      <c r="L352" s="68"/>
      <c r="M352" s="68">
        <v>0</v>
      </c>
      <c r="N352" s="68">
        <v>0</v>
      </c>
      <c r="O352" s="68">
        <v>284809200</v>
      </c>
      <c r="P352" s="68">
        <v>284809200</v>
      </c>
      <c r="Q352" s="64">
        <f>F352+K352</f>
        <v>284809200</v>
      </c>
    </row>
    <row r="353" spans="1:17" s="29" customFormat="1" ht="60">
      <c r="A353" s="73" t="s">
        <v>766</v>
      </c>
      <c r="B353" s="73" t="s">
        <v>767</v>
      </c>
      <c r="C353" s="34"/>
      <c r="D353" s="73" t="s">
        <v>300</v>
      </c>
      <c r="E353" s="31" t="s">
        <v>768</v>
      </c>
      <c r="F353" s="68">
        <f t="shared" si="79"/>
        <v>0</v>
      </c>
      <c r="G353" s="68"/>
      <c r="H353" s="68"/>
      <c r="I353" s="68"/>
      <c r="J353" s="68"/>
      <c r="K353" s="68">
        <f>L353+O353</f>
        <v>102381332</v>
      </c>
      <c r="L353" s="68"/>
      <c r="M353" s="68"/>
      <c r="N353" s="68"/>
      <c r="O353" s="68">
        <v>102381332</v>
      </c>
      <c r="P353" s="68">
        <v>102381332</v>
      </c>
      <c r="Q353" s="64">
        <f>F353+K353</f>
        <v>102381332</v>
      </c>
    </row>
    <row r="354" spans="1:17" s="29" customFormat="1" ht="14.25" customHeight="1">
      <c r="A354" s="74"/>
      <c r="B354" s="74"/>
      <c r="C354" s="34"/>
      <c r="D354" s="74"/>
      <c r="E354" s="31" t="s">
        <v>302</v>
      </c>
      <c r="F354" s="68">
        <f t="shared" si="79"/>
        <v>0</v>
      </c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4"/>
    </row>
    <row r="355" spans="1:17" s="29" customFormat="1" ht="30">
      <c r="A355" s="75"/>
      <c r="B355" s="75"/>
      <c r="C355" s="34"/>
      <c r="D355" s="75"/>
      <c r="E355" s="31" t="s">
        <v>304</v>
      </c>
      <c r="F355" s="68">
        <f t="shared" si="79"/>
        <v>0</v>
      </c>
      <c r="G355" s="68"/>
      <c r="H355" s="68"/>
      <c r="I355" s="68"/>
      <c r="J355" s="68"/>
      <c r="K355" s="68">
        <f>L355+O355</f>
        <v>97754063</v>
      </c>
      <c r="L355" s="68"/>
      <c r="M355" s="68">
        <v>0</v>
      </c>
      <c r="N355" s="68">
        <v>0</v>
      </c>
      <c r="O355" s="68">
        <v>97754063</v>
      </c>
      <c r="P355" s="68">
        <v>97754063</v>
      </c>
      <c r="Q355" s="64">
        <f>F355+K355</f>
        <v>97754063</v>
      </c>
    </row>
    <row r="356" spans="1:17" s="29" customFormat="1" ht="75">
      <c r="A356" s="73" t="s">
        <v>773</v>
      </c>
      <c r="B356" s="73" t="s">
        <v>774</v>
      </c>
      <c r="C356" s="34"/>
      <c r="D356" s="73" t="s">
        <v>300</v>
      </c>
      <c r="E356" s="31" t="s">
        <v>5</v>
      </c>
      <c r="F356" s="68">
        <f t="shared" si="79"/>
        <v>0</v>
      </c>
      <c r="G356" s="68"/>
      <c r="H356" s="68"/>
      <c r="I356" s="68"/>
      <c r="J356" s="68"/>
      <c r="K356" s="68">
        <f>L356+O356</f>
        <v>191865702</v>
      </c>
      <c r="L356" s="68"/>
      <c r="M356" s="68"/>
      <c r="N356" s="68"/>
      <c r="O356" s="68">
        <v>191865702</v>
      </c>
      <c r="P356" s="68">
        <v>191865702</v>
      </c>
      <c r="Q356" s="64">
        <f>F356+K356</f>
        <v>191865702</v>
      </c>
    </row>
    <row r="357" spans="1:17" s="29" customFormat="1" ht="14.25" customHeight="1">
      <c r="A357" s="74"/>
      <c r="B357" s="74"/>
      <c r="C357" s="34"/>
      <c r="D357" s="74"/>
      <c r="E357" s="31" t="s">
        <v>302</v>
      </c>
      <c r="F357" s="68">
        <f t="shared" si="79"/>
        <v>0</v>
      </c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4"/>
    </row>
    <row r="358" spans="1:17" s="29" customFormat="1" ht="30">
      <c r="A358" s="75"/>
      <c r="B358" s="75"/>
      <c r="C358" s="34"/>
      <c r="D358" s="75"/>
      <c r="E358" s="31" t="s">
        <v>304</v>
      </c>
      <c r="F358" s="68">
        <f t="shared" si="79"/>
        <v>0</v>
      </c>
      <c r="G358" s="68"/>
      <c r="H358" s="68"/>
      <c r="I358" s="68"/>
      <c r="J358" s="68"/>
      <c r="K358" s="68">
        <f>L358+O358</f>
        <v>40401100</v>
      </c>
      <c r="L358" s="68"/>
      <c r="M358" s="68">
        <v>0</v>
      </c>
      <c r="N358" s="68">
        <v>0</v>
      </c>
      <c r="O358" s="68">
        <v>40401100</v>
      </c>
      <c r="P358" s="68">
        <v>40401100</v>
      </c>
      <c r="Q358" s="64">
        <f>F358+K358</f>
        <v>40401100</v>
      </c>
    </row>
    <row r="359" spans="1:17" s="29" customFormat="1" ht="45">
      <c r="A359" s="34" t="s">
        <v>731</v>
      </c>
      <c r="B359" s="34" t="s">
        <v>732</v>
      </c>
      <c r="C359" s="34"/>
      <c r="D359" s="34" t="s">
        <v>300</v>
      </c>
      <c r="E359" s="31" t="s">
        <v>733</v>
      </c>
      <c r="F359" s="68">
        <f t="shared" si="79"/>
        <v>0</v>
      </c>
      <c r="G359" s="68"/>
      <c r="H359" s="68"/>
      <c r="I359" s="68"/>
      <c r="J359" s="68"/>
      <c r="K359" s="68">
        <f>L359+O359</f>
        <v>147029930</v>
      </c>
      <c r="L359" s="68"/>
      <c r="M359" s="68"/>
      <c r="N359" s="68"/>
      <c r="O359" s="68">
        <v>147029930</v>
      </c>
      <c r="P359" s="68">
        <v>147029930</v>
      </c>
      <c r="Q359" s="64">
        <f>F359+K359</f>
        <v>147029930</v>
      </c>
    </row>
    <row r="360" spans="1:17" s="44" customFormat="1" ht="14.25">
      <c r="A360" s="32" t="s">
        <v>183</v>
      </c>
      <c r="B360" s="32" t="s">
        <v>806</v>
      </c>
      <c r="C360" s="32" t="s">
        <v>267</v>
      </c>
      <c r="D360" s="32"/>
      <c r="E360" s="33" t="s">
        <v>807</v>
      </c>
      <c r="F360" s="61">
        <f t="shared" si="79"/>
        <v>10076500</v>
      </c>
      <c r="G360" s="61">
        <f>G361</f>
        <v>10076500</v>
      </c>
      <c r="H360" s="61">
        <f>H361</f>
        <v>0</v>
      </c>
      <c r="I360" s="61">
        <f>I361</f>
        <v>0</v>
      </c>
      <c r="J360" s="61">
        <f>J361</f>
        <v>0</v>
      </c>
      <c r="K360" s="61">
        <f t="shared" si="76"/>
        <v>0</v>
      </c>
      <c r="L360" s="61">
        <f>L361</f>
        <v>0</v>
      </c>
      <c r="M360" s="61">
        <f>M361</f>
        <v>0</v>
      </c>
      <c r="N360" s="61">
        <f>N361</f>
        <v>0</v>
      </c>
      <c r="O360" s="61">
        <f>O361</f>
        <v>0</v>
      </c>
      <c r="P360" s="61">
        <f>P361</f>
        <v>0</v>
      </c>
      <c r="Q360" s="61">
        <f>F360+K360</f>
        <v>10076500</v>
      </c>
    </row>
    <row r="361" spans="1:17" s="29" customFormat="1" ht="30">
      <c r="A361" s="34" t="s">
        <v>626</v>
      </c>
      <c r="B361" s="34" t="s">
        <v>627</v>
      </c>
      <c r="C361" s="34"/>
      <c r="D361" s="34" t="s">
        <v>300</v>
      </c>
      <c r="E361" s="31" t="s">
        <v>628</v>
      </c>
      <c r="F361" s="68">
        <f t="shared" si="79"/>
        <v>10076500</v>
      </c>
      <c r="G361" s="68">
        <v>10076500</v>
      </c>
      <c r="H361" s="68"/>
      <c r="I361" s="68"/>
      <c r="J361" s="68"/>
      <c r="K361" s="68">
        <f t="shared" si="76"/>
        <v>0</v>
      </c>
      <c r="L361" s="68"/>
      <c r="M361" s="68"/>
      <c r="N361" s="68"/>
      <c r="O361" s="68"/>
      <c r="P361" s="68"/>
      <c r="Q361" s="64">
        <f>F361+K361</f>
        <v>10076500</v>
      </c>
    </row>
    <row r="362" spans="1:17" s="11" customFormat="1" ht="150" hidden="1">
      <c r="A362" s="21" t="s">
        <v>382</v>
      </c>
      <c r="B362" s="21" t="s">
        <v>698</v>
      </c>
      <c r="C362" s="21"/>
      <c r="D362" s="21" t="s">
        <v>259</v>
      </c>
      <c r="E362" s="30" t="s">
        <v>699</v>
      </c>
      <c r="F362" s="69">
        <f t="shared" si="79"/>
        <v>0</v>
      </c>
      <c r="G362" s="69"/>
      <c r="H362" s="69"/>
      <c r="I362" s="69"/>
      <c r="J362" s="69"/>
      <c r="K362" s="69">
        <f t="shared" si="76"/>
        <v>0</v>
      </c>
      <c r="L362" s="69"/>
      <c r="M362" s="69"/>
      <c r="N362" s="69"/>
      <c r="O362" s="69"/>
      <c r="P362" s="69"/>
      <c r="Q362" s="61">
        <f>F362+K362</f>
        <v>0</v>
      </c>
    </row>
    <row r="363" spans="1:17" s="11" customFormat="1" ht="24.75" customHeight="1">
      <c r="A363" s="21" t="s">
        <v>184</v>
      </c>
      <c r="B363" s="21" t="s">
        <v>809</v>
      </c>
      <c r="C363" s="21">
        <v>250380</v>
      </c>
      <c r="D363" s="21" t="s">
        <v>259</v>
      </c>
      <c r="E363" s="30" t="s">
        <v>808</v>
      </c>
      <c r="F363" s="60">
        <f>F365</f>
        <v>0</v>
      </c>
      <c r="G363" s="60">
        <f aca="true" t="shared" si="81" ref="G363:Q363">G365</f>
        <v>0</v>
      </c>
      <c r="H363" s="60">
        <f t="shared" si="81"/>
        <v>0</v>
      </c>
      <c r="I363" s="60">
        <f t="shared" si="81"/>
        <v>0</v>
      </c>
      <c r="J363" s="60">
        <f t="shared" si="81"/>
        <v>0</v>
      </c>
      <c r="K363" s="60">
        <f t="shared" si="81"/>
        <v>11166820</v>
      </c>
      <c r="L363" s="60">
        <f t="shared" si="81"/>
        <v>0</v>
      </c>
      <c r="M363" s="60">
        <f t="shared" si="81"/>
        <v>0</v>
      </c>
      <c r="N363" s="60">
        <f t="shared" si="81"/>
        <v>0</v>
      </c>
      <c r="O363" s="60">
        <f t="shared" si="81"/>
        <v>11166820</v>
      </c>
      <c r="P363" s="60">
        <f t="shared" si="81"/>
        <v>11166820</v>
      </c>
      <c r="Q363" s="61">
        <f t="shared" si="81"/>
        <v>11166820</v>
      </c>
    </row>
    <row r="364" spans="1:17" s="11" customFormat="1" ht="15">
      <c r="A364" s="21"/>
      <c r="B364" s="21"/>
      <c r="C364" s="21"/>
      <c r="D364" s="21"/>
      <c r="E364" s="30" t="s">
        <v>303</v>
      </c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1"/>
    </row>
    <row r="365" spans="1:17" s="11" customFormat="1" ht="60">
      <c r="A365" s="21"/>
      <c r="B365" s="21"/>
      <c r="C365" s="21"/>
      <c r="D365" s="21"/>
      <c r="E365" s="30" t="s">
        <v>379</v>
      </c>
      <c r="F365" s="60">
        <f>G365+J365</f>
        <v>0</v>
      </c>
      <c r="G365" s="60"/>
      <c r="H365" s="60"/>
      <c r="I365" s="60"/>
      <c r="J365" s="60"/>
      <c r="K365" s="60">
        <f>L365+O365</f>
        <v>11166820</v>
      </c>
      <c r="L365" s="60"/>
      <c r="M365" s="60"/>
      <c r="N365" s="60"/>
      <c r="O365" s="60">
        <v>11166820</v>
      </c>
      <c r="P365" s="60">
        <v>11166820</v>
      </c>
      <c r="Q365" s="61">
        <f>F365+K365</f>
        <v>11166820</v>
      </c>
    </row>
    <row r="366" spans="1:17" s="19" customFormat="1" ht="45.75" customHeight="1">
      <c r="A366" s="27" t="s">
        <v>185</v>
      </c>
      <c r="B366" s="37"/>
      <c r="C366" s="37" t="s">
        <v>187</v>
      </c>
      <c r="D366" s="37"/>
      <c r="E366" s="51" t="s">
        <v>499</v>
      </c>
      <c r="F366" s="57">
        <f>F367</f>
        <v>1500000</v>
      </c>
      <c r="G366" s="57">
        <f aca="true" t="shared" si="82" ref="G366:Q367">G367</f>
        <v>1500000</v>
      </c>
      <c r="H366" s="57">
        <f t="shared" si="82"/>
        <v>0</v>
      </c>
      <c r="I366" s="57">
        <f t="shared" si="82"/>
        <v>0</v>
      </c>
      <c r="J366" s="57">
        <f t="shared" si="82"/>
        <v>0</v>
      </c>
      <c r="K366" s="57">
        <f t="shared" si="82"/>
        <v>120000</v>
      </c>
      <c r="L366" s="57">
        <f t="shared" si="82"/>
        <v>0</v>
      </c>
      <c r="M366" s="57">
        <f t="shared" si="82"/>
        <v>0</v>
      </c>
      <c r="N366" s="57">
        <f t="shared" si="82"/>
        <v>0</v>
      </c>
      <c r="O366" s="57">
        <f t="shared" si="82"/>
        <v>120000</v>
      </c>
      <c r="P366" s="57">
        <f t="shared" si="82"/>
        <v>120000</v>
      </c>
      <c r="Q366" s="58">
        <f t="shared" si="82"/>
        <v>1620000</v>
      </c>
    </row>
    <row r="367" spans="1:17" s="19" customFormat="1" ht="45">
      <c r="A367" s="38" t="s">
        <v>186</v>
      </c>
      <c r="B367" s="27"/>
      <c r="C367" s="38" t="s">
        <v>187</v>
      </c>
      <c r="D367" s="38"/>
      <c r="E367" s="53" t="s">
        <v>499</v>
      </c>
      <c r="F367" s="59">
        <f>G367+J367</f>
        <v>1500000</v>
      </c>
      <c r="G367" s="59">
        <f>G368</f>
        <v>1500000</v>
      </c>
      <c r="H367" s="59">
        <f>H368</f>
        <v>0</v>
      </c>
      <c r="I367" s="59">
        <f>I368</f>
        <v>0</v>
      </c>
      <c r="J367" s="59">
        <f>J368</f>
        <v>0</v>
      </c>
      <c r="K367" s="59">
        <f>L367+O367</f>
        <v>120000</v>
      </c>
      <c r="L367" s="59">
        <f>L368</f>
        <v>0</v>
      </c>
      <c r="M367" s="59">
        <f t="shared" si="82"/>
        <v>0</v>
      </c>
      <c r="N367" s="59">
        <f t="shared" si="82"/>
        <v>0</v>
      </c>
      <c r="O367" s="59">
        <f t="shared" si="82"/>
        <v>120000</v>
      </c>
      <c r="P367" s="59">
        <f t="shared" si="82"/>
        <v>120000</v>
      </c>
      <c r="Q367" s="58">
        <f>F367+K367</f>
        <v>1620000</v>
      </c>
    </row>
    <row r="368" spans="1:17" s="11" customFormat="1" ht="45">
      <c r="A368" s="21" t="s">
        <v>189</v>
      </c>
      <c r="B368" s="21" t="s">
        <v>188</v>
      </c>
      <c r="C368" s="21" t="s">
        <v>278</v>
      </c>
      <c r="D368" s="21" t="s">
        <v>279</v>
      </c>
      <c r="E368" s="30" t="s">
        <v>190</v>
      </c>
      <c r="F368" s="60">
        <f>G368+J368</f>
        <v>1500000</v>
      </c>
      <c r="G368" s="60">
        <v>1500000</v>
      </c>
      <c r="H368" s="60"/>
      <c r="I368" s="60"/>
      <c r="J368" s="60"/>
      <c r="K368" s="60">
        <f>L368+O368</f>
        <v>120000</v>
      </c>
      <c r="L368" s="60"/>
      <c r="M368" s="60"/>
      <c r="N368" s="60"/>
      <c r="O368" s="60">
        <v>120000</v>
      </c>
      <c r="P368" s="60">
        <v>120000</v>
      </c>
      <c r="Q368" s="61">
        <f>F368+K368</f>
        <v>1620000</v>
      </c>
    </row>
    <row r="369" spans="1:17" s="19" customFormat="1" ht="54" customHeight="1">
      <c r="A369" s="27" t="s">
        <v>456</v>
      </c>
      <c r="B369" s="37"/>
      <c r="C369" s="37" t="s">
        <v>211</v>
      </c>
      <c r="D369" s="37"/>
      <c r="E369" s="51" t="s">
        <v>502</v>
      </c>
      <c r="F369" s="57">
        <f>F370</f>
        <v>16700000</v>
      </c>
      <c r="G369" s="57">
        <f aca="true" t="shared" si="83" ref="G369:Q373">G370</f>
        <v>16700000</v>
      </c>
      <c r="H369" s="57">
        <f t="shared" si="83"/>
        <v>0</v>
      </c>
      <c r="I369" s="57">
        <f t="shared" si="83"/>
        <v>0</v>
      </c>
      <c r="J369" s="57">
        <f t="shared" si="83"/>
        <v>0</v>
      </c>
      <c r="K369" s="57">
        <f t="shared" si="83"/>
        <v>13300000</v>
      </c>
      <c r="L369" s="57">
        <f t="shared" si="83"/>
        <v>0</v>
      </c>
      <c r="M369" s="57">
        <f t="shared" si="83"/>
        <v>0</v>
      </c>
      <c r="N369" s="57">
        <f t="shared" si="83"/>
        <v>0</v>
      </c>
      <c r="O369" s="57">
        <f t="shared" si="83"/>
        <v>13300000</v>
      </c>
      <c r="P369" s="57">
        <f t="shared" si="83"/>
        <v>13300000</v>
      </c>
      <c r="Q369" s="58">
        <f t="shared" si="83"/>
        <v>30000000</v>
      </c>
    </row>
    <row r="370" spans="1:17" s="19" customFormat="1" ht="63" customHeight="1">
      <c r="A370" s="38" t="s">
        <v>457</v>
      </c>
      <c r="B370" s="27"/>
      <c r="C370" s="38" t="s">
        <v>211</v>
      </c>
      <c r="D370" s="38"/>
      <c r="E370" s="53" t="s">
        <v>502</v>
      </c>
      <c r="F370" s="59">
        <f>G370+J370</f>
        <v>16700000</v>
      </c>
      <c r="G370" s="59">
        <f>G371</f>
        <v>16700000</v>
      </c>
      <c r="H370" s="59">
        <f t="shared" si="83"/>
        <v>0</v>
      </c>
      <c r="I370" s="59">
        <f t="shared" si="83"/>
        <v>0</v>
      </c>
      <c r="J370" s="59">
        <f t="shared" si="83"/>
        <v>0</v>
      </c>
      <c r="K370" s="59">
        <f>L370+O370</f>
        <v>13300000</v>
      </c>
      <c r="L370" s="59">
        <f>L371</f>
        <v>0</v>
      </c>
      <c r="M370" s="59">
        <f t="shared" si="83"/>
        <v>0</v>
      </c>
      <c r="N370" s="59">
        <f t="shared" si="83"/>
        <v>0</v>
      </c>
      <c r="O370" s="59">
        <f t="shared" si="83"/>
        <v>13300000</v>
      </c>
      <c r="P370" s="59">
        <f t="shared" si="83"/>
        <v>13300000</v>
      </c>
      <c r="Q370" s="58">
        <f>F370+K370</f>
        <v>30000000</v>
      </c>
    </row>
    <row r="371" spans="1:17" s="11" customFormat="1" ht="29.25" customHeight="1">
      <c r="A371" s="21" t="s">
        <v>212</v>
      </c>
      <c r="B371" s="21" t="s">
        <v>213</v>
      </c>
      <c r="C371" s="21">
        <v>170901</v>
      </c>
      <c r="D371" s="21" t="s">
        <v>277</v>
      </c>
      <c r="E371" s="30" t="s">
        <v>214</v>
      </c>
      <c r="F371" s="60">
        <f>G371+J371</f>
        <v>16700000</v>
      </c>
      <c r="G371" s="60">
        <v>16700000</v>
      </c>
      <c r="H371" s="60"/>
      <c r="I371" s="60"/>
      <c r="J371" s="60"/>
      <c r="K371" s="60">
        <f>L371+O371</f>
        <v>13300000</v>
      </c>
      <c r="L371" s="60"/>
      <c r="M371" s="60"/>
      <c r="N371" s="60"/>
      <c r="O371" s="60">
        <v>13300000</v>
      </c>
      <c r="P371" s="60">
        <v>13300000</v>
      </c>
      <c r="Q371" s="61">
        <f>F371+K371</f>
        <v>30000000</v>
      </c>
    </row>
    <row r="372" spans="1:17" s="19" customFormat="1" ht="71.25">
      <c r="A372" s="27" t="s">
        <v>726</v>
      </c>
      <c r="B372" s="37"/>
      <c r="C372" s="37" t="s">
        <v>728</v>
      </c>
      <c r="D372" s="37"/>
      <c r="E372" s="51" t="s">
        <v>730</v>
      </c>
      <c r="F372" s="57">
        <f>F373</f>
        <v>2150000</v>
      </c>
      <c r="G372" s="57">
        <f t="shared" si="83"/>
        <v>2150000</v>
      </c>
      <c r="H372" s="57">
        <f t="shared" si="83"/>
        <v>0</v>
      </c>
      <c r="I372" s="57">
        <f t="shared" si="83"/>
        <v>0</v>
      </c>
      <c r="J372" s="57">
        <f t="shared" si="83"/>
        <v>0</v>
      </c>
      <c r="K372" s="57">
        <f t="shared" si="83"/>
        <v>18650000</v>
      </c>
      <c r="L372" s="57">
        <f t="shared" si="83"/>
        <v>0</v>
      </c>
      <c r="M372" s="57">
        <f t="shared" si="83"/>
        <v>0</v>
      </c>
      <c r="N372" s="57">
        <f t="shared" si="83"/>
        <v>0</v>
      </c>
      <c r="O372" s="57">
        <f t="shared" si="83"/>
        <v>18650000</v>
      </c>
      <c r="P372" s="57">
        <f t="shared" si="83"/>
        <v>18650000</v>
      </c>
      <c r="Q372" s="58">
        <f t="shared" si="83"/>
        <v>20800000</v>
      </c>
    </row>
    <row r="373" spans="1:17" s="19" customFormat="1" ht="75">
      <c r="A373" s="38" t="s">
        <v>727</v>
      </c>
      <c r="B373" s="27"/>
      <c r="C373" s="38" t="s">
        <v>728</v>
      </c>
      <c r="D373" s="38"/>
      <c r="E373" s="53" t="s">
        <v>730</v>
      </c>
      <c r="F373" s="59">
        <f>G373+J373</f>
        <v>2150000</v>
      </c>
      <c r="G373" s="59">
        <f>G374</f>
        <v>2150000</v>
      </c>
      <c r="H373" s="59">
        <f t="shared" si="83"/>
        <v>0</v>
      </c>
      <c r="I373" s="59">
        <f t="shared" si="83"/>
        <v>0</v>
      </c>
      <c r="J373" s="59">
        <f t="shared" si="83"/>
        <v>0</v>
      </c>
      <c r="K373" s="59">
        <f>L373+O373</f>
        <v>18650000</v>
      </c>
      <c r="L373" s="59">
        <f>L374</f>
        <v>0</v>
      </c>
      <c r="M373" s="59">
        <f t="shared" si="83"/>
        <v>0</v>
      </c>
      <c r="N373" s="59">
        <f t="shared" si="83"/>
        <v>0</v>
      </c>
      <c r="O373" s="59">
        <f t="shared" si="83"/>
        <v>18650000</v>
      </c>
      <c r="P373" s="59">
        <f t="shared" si="83"/>
        <v>18650000</v>
      </c>
      <c r="Q373" s="58">
        <f>F373+K373</f>
        <v>20800000</v>
      </c>
    </row>
    <row r="374" spans="1:17" s="11" customFormat="1" ht="60">
      <c r="A374" s="21" t="s">
        <v>729</v>
      </c>
      <c r="B374" s="21" t="s">
        <v>209</v>
      </c>
      <c r="C374" s="21" t="s">
        <v>281</v>
      </c>
      <c r="D374" s="21" t="s">
        <v>259</v>
      </c>
      <c r="E374" s="30" t="s">
        <v>709</v>
      </c>
      <c r="F374" s="60">
        <f>G374+J374</f>
        <v>2150000</v>
      </c>
      <c r="G374" s="60">
        <v>2150000</v>
      </c>
      <c r="H374" s="60"/>
      <c r="I374" s="60"/>
      <c r="J374" s="60"/>
      <c r="K374" s="60">
        <f>L374+O374</f>
        <v>18650000</v>
      </c>
      <c r="L374" s="60"/>
      <c r="M374" s="60"/>
      <c r="N374" s="60"/>
      <c r="O374" s="60">
        <v>18650000</v>
      </c>
      <c r="P374" s="60">
        <v>18650000</v>
      </c>
      <c r="Q374" s="61">
        <f>F374+K374</f>
        <v>20800000</v>
      </c>
    </row>
    <row r="375" spans="1:17" s="18" customFormat="1" ht="71.25">
      <c r="A375" s="27" t="s">
        <v>118</v>
      </c>
      <c r="B375" s="37"/>
      <c r="C375" s="37" t="s">
        <v>120</v>
      </c>
      <c r="D375" s="37"/>
      <c r="E375" s="51" t="s">
        <v>496</v>
      </c>
      <c r="F375" s="57">
        <f>F376</f>
        <v>8222000</v>
      </c>
      <c r="G375" s="57">
        <f aca="true" t="shared" si="84" ref="G375:P375">G376</f>
        <v>8222000</v>
      </c>
      <c r="H375" s="57">
        <f t="shared" si="84"/>
        <v>0</v>
      </c>
      <c r="I375" s="57">
        <f t="shared" si="84"/>
        <v>0</v>
      </c>
      <c r="J375" s="57">
        <f t="shared" si="84"/>
        <v>0</v>
      </c>
      <c r="K375" s="57">
        <f>K376</f>
        <v>6610000</v>
      </c>
      <c r="L375" s="57">
        <f t="shared" si="84"/>
        <v>0</v>
      </c>
      <c r="M375" s="57">
        <f t="shared" si="84"/>
        <v>0</v>
      </c>
      <c r="N375" s="57">
        <f t="shared" si="84"/>
        <v>0</v>
      </c>
      <c r="O375" s="57">
        <f t="shared" si="84"/>
        <v>6610000</v>
      </c>
      <c r="P375" s="57">
        <f t="shared" si="84"/>
        <v>6610000</v>
      </c>
      <c r="Q375" s="58">
        <f>Q376</f>
        <v>14832000</v>
      </c>
    </row>
    <row r="376" spans="1:17" s="18" customFormat="1" ht="60">
      <c r="A376" s="38" t="s">
        <v>119</v>
      </c>
      <c r="B376" s="37"/>
      <c r="C376" s="38" t="s">
        <v>120</v>
      </c>
      <c r="D376" s="38"/>
      <c r="E376" s="53" t="s">
        <v>496</v>
      </c>
      <c r="F376" s="59">
        <f>G376+J376</f>
        <v>8222000</v>
      </c>
      <c r="G376" s="59">
        <f aca="true" t="shared" si="85" ref="G376:J377">G377</f>
        <v>8222000</v>
      </c>
      <c r="H376" s="59">
        <f t="shared" si="85"/>
        <v>0</v>
      </c>
      <c r="I376" s="59">
        <f t="shared" si="85"/>
        <v>0</v>
      </c>
      <c r="J376" s="59">
        <f t="shared" si="85"/>
        <v>0</v>
      </c>
      <c r="K376" s="59">
        <f>L376+O376</f>
        <v>6610000</v>
      </c>
      <c r="L376" s="59">
        <f aca="true" t="shared" si="86" ref="L376:P377">L377</f>
        <v>0</v>
      </c>
      <c r="M376" s="59">
        <f t="shared" si="86"/>
        <v>0</v>
      </c>
      <c r="N376" s="59">
        <f t="shared" si="86"/>
        <v>0</v>
      </c>
      <c r="O376" s="59">
        <f t="shared" si="86"/>
        <v>6610000</v>
      </c>
      <c r="P376" s="59">
        <f t="shared" si="86"/>
        <v>6610000</v>
      </c>
      <c r="Q376" s="58">
        <f>K376+F376</f>
        <v>14832000</v>
      </c>
    </row>
    <row r="377" spans="1:17" s="11" customFormat="1" ht="28.5">
      <c r="A377" s="32" t="s">
        <v>121</v>
      </c>
      <c r="B377" s="32" t="s">
        <v>471</v>
      </c>
      <c r="C377" s="32" t="s">
        <v>317</v>
      </c>
      <c r="D377" s="32" t="s">
        <v>355</v>
      </c>
      <c r="E377" s="33" t="s">
        <v>799</v>
      </c>
      <c r="F377" s="61">
        <f>G377+J377</f>
        <v>8222000</v>
      </c>
      <c r="G377" s="61">
        <f t="shared" si="85"/>
        <v>8222000</v>
      </c>
      <c r="H377" s="61">
        <f t="shared" si="85"/>
        <v>0</v>
      </c>
      <c r="I377" s="61">
        <f t="shared" si="85"/>
        <v>0</v>
      </c>
      <c r="J377" s="61">
        <f t="shared" si="85"/>
        <v>0</v>
      </c>
      <c r="K377" s="61">
        <f>L377+O377</f>
        <v>6610000</v>
      </c>
      <c r="L377" s="61">
        <f t="shared" si="86"/>
        <v>0</v>
      </c>
      <c r="M377" s="61">
        <f t="shared" si="86"/>
        <v>0</v>
      </c>
      <c r="N377" s="61">
        <f t="shared" si="86"/>
        <v>0</v>
      </c>
      <c r="O377" s="61">
        <f t="shared" si="86"/>
        <v>6610000</v>
      </c>
      <c r="P377" s="61">
        <f t="shared" si="86"/>
        <v>6610000</v>
      </c>
      <c r="Q377" s="61">
        <f>F377+K377</f>
        <v>14832000</v>
      </c>
    </row>
    <row r="378" spans="1:17" s="11" customFormat="1" ht="30">
      <c r="A378" s="34" t="s">
        <v>648</v>
      </c>
      <c r="B378" s="34" t="s">
        <v>646</v>
      </c>
      <c r="C378" s="34" t="s">
        <v>317</v>
      </c>
      <c r="D378" s="34" t="s">
        <v>355</v>
      </c>
      <c r="E378" s="31" t="s">
        <v>647</v>
      </c>
      <c r="F378" s="68">
        <f>G378+J378</f>
        <v>8222000</v>
      </c>
      <c r="G378" s="68">
        <v>8222000</v>
      </c>
      <c r="H378" s="68"/>
      <c r="I378" s="68"/>
      <c r="J378" s="68"/>
      <c r="K378" s="68">
        <f>L378+O378</f>
        <v>6610000</v>
      </c>
      <c r="L378" s="68"/>
      <c r="M378" s="68"/>
      <c r="N378" s="68"/>
      <c r="O378" s="68">
        <v>6610000</v>
      </c>
      <c r="P378" s="68">
        <v>6610000</v>
      </c>
      <c r="Q378" s="64">
        <f>F378+K378</f>
        <v>14832000</v>
      </c>
    </row>
    <row r="379" spans="1:17" s="19" customFormat="1" ht="57" customHeight="1">
      <c r="A379" s="27" t="s">
        <v>460</v>
      </c>
      <c r="B379" s="37"/>
      <c r="C379" s="37" t="s">
        <v>191</v>
      </c>
      <c r="D379" s="37"/>
      <c r="E379" s="51" t="s">
        <v>500</v>
      </c>
      <c r="F379" s="57">
        <f>F380</f>
        <v>2468000</v>
      </c>
      <c r="G379" s="57">
        <f aca="true" t="shared" si="87" ref="G379:Q379">G380</f>
        <v>2468000</v>
      </c>
      <c r="H379" s="57">
        <f t="shared" si="87"/>
        <v>0</v>
      </c>
      <c r="I379" s="57">
        <f t="shared" si="87"/>
        <v>0</v>
      </c>
      <c r="J379" s="57">
        <f t="shared" si="87"/>
        <v>0</v>
      </c>
      <c r="K379" s="57">
        <f t="shared" si="87"/>
        <v>0</v>
      </c>
      <c r="L379" s="57">
        <f t="shared" si="87"/>
        <v>0</v>
      </c>
      <c r="M379" s="57">
        <f t="shared" si="87"/>
        <v>0</v>
      </c>
      <c r="N379" s="57">
        <f t="shared" si="87"/>
        <v>0</v>
      </c>
      <c r="O379" s="57">
        <f t="shared" si="87"/>
        <v>0</v>
      </c>
      <c r="P379" s="57">
        <f t="shared" si="87"/>
        <v>0</v>
      </c>
      <c r="Q379" s="58">
        <f t="shared" si="87"/>
        <v>2468000</v>
      </c>
    </row>
    <row r="380" spans="1:17" s="19" customFormat="1" ht="45">
      <c r="A380" s="38" t="s">
        <v>461</v>
      </c>
      <c r="B380" s="27"/>
      <c r="C380" s="38" t="s">
        <v>191</v>
      </c>
      <c r="D380" s="38"/>
      <c r="E380" s="53" t="s">
        <v>500</v>
      </c>
      <c r="F380" s="59">
        <f aca="true" t="shared" si="88" ref="F380:F386">G380+J380</f>
        <v>2468000</v>
      </c>
      <c r="G380" s="59">
        <f>G382+G383+G381</f>
        <v>2468000</v>
      </c>
      <c r="H380" s="59">
        <f>H382+H383+H381</f>
        <v>0</v>
      </c>
      <c r="I380" s="59">
        <f>I382+I383+I381</f>
        <v>0</v>
      </c>
      <c r="J380" s="59">
        <f>J382+J383+J381</f>
        <v>0</v>
      </c>
      <c r="K380" s="59">
        <f aca="true" t="shared" si="89" ref="K380:K386">L380+O380</f>
        <v>0</v>
      </c>
      <c r="L380" s="59">
        <f>L382+L383+L381</f>
        <v>0</v>
      </c>
      <c r="M380" s="59">
        <f>M382+M383+M381</f>
        <v>0</v>
      </c>
      <c r="N380" s="59">
        <f>N382+N383+N381</f>
        <v>0</v>
      </c>
      <c r="O380" s="59">
        <f>O382+O383+O381</f>
        <v>0</v>
      </c>
      <c r="P380" s="59">
        <f>P382+P383+P381</f>
        <v>0</v>
      </c>
      <c r="Q380" s="58">
        <f aca="true" t="shared" si="90" ref="Q380:Q386">F380+K380</f>
        <v>2468000</v>
      </c>
    </row>
    <row r="381" spans="1:17" s="11" customFormat="1" ht="30" customHeight="1" hidden="1">
      <c r="A381" s="21" t="s">
        <v>192</v>
      </c>
      <c r="B381" s="21" t="s">
        <v>194</v>
      </c>
      <c r="C381" s="21" t="s">
        <v>486</v>
      </c>
      <c r="D381" s="21" t="s">
        <v>280</v>
      </c>
      <c r="E381" s="30" t="s">
        <v>193</v>
      </c>
      <c r="F381" s="60">
        <f t="shared" si="88"/>
        <v>0</v>
      </c>
      <c r="G381" s="60"/>
      <c r="H381" s="60"/>
      <c r="I381" s="60"/>
      <c r="J381" s="60"/>
      <c r="K381" s="60">
        <f t="shared" si="89"/>
        <v>0</v>
      </c>
      <c r="L381" s="60"/>
      <c r="M381" s="60"/>
      <c r="N381" s="60"/>
      <c r="O381" s="60"/>
      <c r="P381" s="60"/>
      <c r="Q381" s="61">
        <f t="shared" si="90"/>
        <v>0</v>
      </c>
    </row>
    <row r="382" spans="1:17" s="11" customFormat="1" ht="45" hidden="1">
      <c r="A382" s="21" t="s">
        <v>195</v>
      </c>
      <c r="B382" s="21" t="s">
        <v>196</v>
      </c>
      <c r="C382" s="21">
        <v>160904</v>
      </c>
      <c r="D382" s="21" t="s">
        <v>280</v>
      </c>
      <c r="E382" s="30" t="s">
        <v>198</v>
      </c>
      <c r="F382" s="60">
        <f t="shared" si="88"/>
        <v>0</v>
      </c>
      <c r="G382" s="60"/>
      <c r="H382" s="60"/>
      <c r="I382" s="60"/>
      <c r="J382" s="60"/>
      <c r="K382" s="60">
        <f t="shared" si="89"/>
        <v>0</v>
      </c>
      <c r="L382" s="60"/>
      <c r="M382" s="60"/>
      <c r="N382" s="60"/>
      <c r="O382" s="60"/>
      <c r="P382" s="60"/>
      <c r="Q382" s="61">
        <f t="shared" si="90"/>
        <v>0</v>
      </c>
    </row>
    <row r="383" spans="1:17" s="11" customFormat="1" ht="29.25" customHeight="1">
      <c r="A383" s="36">
        <v>2419770</v>
      </c>
      <c r="B383" s="21" t="s">
        <v>809</v>
      </c>
      <c r="C383" s="36">
        <v>250380</v>
      </c>
      <c r="D383" s="36" t="s">
        <v>259</v>
      </c>
      <c r="E383" s="30" t="s">
        <v>199</v>
      </c>
      <c r="F383" s="60">
        <f t="shared" si="88"/>
        <v>2468000</v>
      </c>
      <c r="G383" s="60">
        <f>G385+G386</f>
        <v>2468000</v>
      </c>
      <c r="H383" s="60">
        <f>H385+H386</f>
        <v>0</v>
      </c>
      <c r="I383" s="60">
        <f>I385+I386</f>
        <v>0</v>
      </c>
      <c r="J383" s="60">
        <f>J385+J386</f>
        <v>0</v>
      </c>
      <c r="K383" s="60">
        <f t="shared" si="89"/>
        <v>0</v>
      </c>
      <c r="L383" s="60">
        <f>L385+L386</f>
        <v>0</v>
      </c>
      <c r="M383" s="60">
        <f>M385+M386</f>
        <v>0</v>
      </c>
      <c r="N383" s="60">
        <f>N385+N386</f>
        <v>0</v>
      </c>
      <c r="O383" s="60">
        <f>O385+O386</f>
        <v>0</v>
      </c>
      <c r="P383" s="60">
        <f>P385+P386</f>
        <v>0</v>
      </c>
      <c r="Q383" s="61">
        <f t="shared" si="90"/>
        <v>2468000</v>
      </c>
    </row>
    <row r="384" spans="1:17" s="11" customFormat="1" ht="15" customHeight="1">
      <c r="A384" s="36"/>
      <c r="B384" s="36"/>
      <c r="C384" s="36"/>
      <c r="D384" s="36"/>
      <c r="E384" s="30" t="s">
        <v>303</v>
      </c>
      <c r="F384" s="60">
        <f t="shared" si="88"/>
        <v>0</v>
      </c>
      <c r="G384" s="60"/>
      <c r="H384" s="60"/>
      <c r="I384" s="60"/>
      <c r="J384" s="60"/>
      <c r="K384" s="60">
        <f t="shared" si="89"/>
        <v>0</v>
      </c>
      <c r="L384" s="60"/>
      <c r="M384" s="60"/>
      <c r="N384" s="60"/>
      <c r="O384" s="60"/>
      <c r="P384" s="60"/>
      <c r="Q384" s="61">
        <f t="shared" si="90"/>
        <v>0</v>
      </c>
    </row>
    <row r="385" spans="1:17" s="11" customFormat="1" ht="111.75" customHeight="1">
      <c r="A385" s="36"/>
      <c r="B385" s="21"/>
      <c r="C385" s="36"/>
      <c r="D385" s="36"/>
      <c r="E385" s="30" t="s">
        <v>383</v>
      </c>
      <c r="F385" s="60">
        <f t="shared" si="88"/>
        <v>2468000</v>
      </c>
      <c r="G385" s="60">
        <v>2468000</v>
      </c>
      <c r="H385" s="60"/>
      <c r="I385" s="60"/>
      <c r="J385" s="60"/>
      <c r="K385" s="60">
        <f t="shared" si="89"/>
        <v>0</v>
      </c>
      <c r="L385" s="60"/>
      <c r="M385" s="60"/>
      <c r="N385" s="60"/>
      <c r="O385" s="60"/>
      <c r="P385" s="60"/>
      <c r="Q385" s="61">
        <f t="shared" si="90"/>
        <v>2468000</v>
      </c>
    </row>
    <row r="386" spans="1:17" s="11" customFormat="1" ht="78" customHeight="1" hidden="1">
      <c r="A386" s="36"/>
      <c r="B386" s="21"/>
      <c r="C386" s="36"/>
      <c r="D386" s="36"/>
      <c r="E386" s="30" t="s">
        <v>487</v>
      </c>
      <c r="F386" s="60">
        <f t="shared" si="88"/>
        <v>0</v>
      </c>
      <c r="G386" s="60"/>
      <c r="H386" s="60"/>
      <c r="I386" s="60"/>
      <c r="J386" s="60"/>
      <c r="K386" s="60">
        <f t="shared" si="89"/>
        <v>0</v>
      </c>
      <c r="L386" s="60"/>
      <c r="M386" s="60"/>
      <c r="N386" s="60"/>
      <c r="O386" s="60"/>
      <c r="P386" s="60"/>
      <c r="Q386" s="61">
        <f t="shared" si="90"/>
        <v>0</v>
      </c>
    </row>
    <row r="387" spans="1:17" s="18" customFormat="1" ht="55.5" customHeight="1">
      <c r="A387" s="27" t="s">
        <v>820</v>
      </c>
      <c r="B387" s="37"/>
      <c r="C387" s="37" t="s">
        <v>822</v>
      </c>
      <c r="D387" s="37"/>
      <c r="E387" s="51" t="s">
        <v>4</v>
      </c>
      <c r="F387" s="57">
        <f>F388</f>
        <v>4500000</v>
      </c>
      <c r="G387" s="57">
        <f>G388</f>
        <v>4500000</v>
      </c>
      <c r="H387" s="57">
        <f aca="true" t="shared" si="91" ref="H387:Q387">H388</f>
        <v>0</v>
      </c>
      <c r="I387" s="57">
        <f t="shared" si="91"/>
        <v>0</v>
      </c>
      <c r="J387" s="57">
        <f t="shared" si="91"/>
        <v>0</v>
      </c>
      <c r="K387" s="57">
        <f t="shared" si="91"/>
        <v>0</v>
      </c>
      <c r="L387" s="57">
        <f t="shared" si="91"/>
        <v>0</v>
      </c>
      <c r="M387" s="57">
        <f t="shared" si="91"/>
        <v>0</v>
      </c>
      <c r="N387" s="57">
        <f t="shared" si="91"/>
        <v>0</v>
      </c>
      <c r="O387" s="57">
        <f t="shared" si="91"/>
        <v>0</v>
      </c>
      <c r="P387" s="57">
        <f t="shared" si="91"/>
        <v>0</v>
      </c>
      <c r="Q387" s="58">
        <f t="shared" si="91"/>
        <v>4500000</v>
      </c>
    </row>
    <row r="388" spans="1:17" s="18" customFormat="1" ht="45">
      <c r="A388" s="38" t="s">
        <v>821</v>
      </c>
      <c r="B388" s="21"/>
      <c r="C388" s="38" t="s">
        <v>822</v>
      </c>
      <c r="D388" s="21"/>
      <c r="E388" s="53" t="s">
        <v>4</v>
      </c>
      <c r="F388" s="59">
        <f>G388+J388</f>
        <v>4500000</v>
      </c>
      <c r="G388" s="59">
        <f>G390+G389</f>
        <v>4500000</v>
      </c>
      <c r="H388" s="59">
        <f>H390+H389</f>
        <v>0</v>
      </c>
      <c r="I388" s="59">
        <f>I390+I389</f>
        <v>0</v>
      </c>
      <c r="J388" s="59">
        <f>J390+J389</f>
        <v>0</v>
      </c>
      <c r="K388" s="59">
        <f>L388+O388</f>
        <v>0</v>
      </c>
      <c r="L388" s="59">
        <f>L390+L389</f>
        <v>0</v>
      </c>
      <c r="M388" s="59">
        <f>M390+M389</f>
        <v>0</v>
      </c>
      <c r="N388" s="59">
        <f>N390+N389</f>
        <v>0</v>
      </c>
      <c r="O388" s="59">
        <f>O390+O389</f>
        <v>0</v>
      </c>
      <c r="P388" s="59">
        <f>P390+P389</f>
        <v>0</v>
      </c>
      <c r="Q388" s="58">
        <f>F388+K388</f>
        <v>4500000</v>
      </c>
    </row>
    <row r="389" spans="1:17" s="11" customFormat="1" ht="45">
      <c r="A389" s="21" t="s">
        <v>556</v>
      </c>
      <c r="B389" s="21" t="s">
        <v>554</v>
      </c>
      <c r="C389" s="21"/>
      <c r="D389" s="21" t="s">
        <v>385</v>
      </c>
      <c r="E389" s="30" t="s">
        <v>555</v>
      </c>
      <c r="F389" s="60">
        <f>G389+J389</f>
        <v>4500000</v>
      </c>
      <c r="G389" s="60">
        <v>4500000</v>
      </c>
      <c r="H389" s="60"/>
      <c r="I389" s="60"/>
      <c r="J389" s="60"/>
      <c r="K389" s="60">
        <f>L389+O389</f>
        <v>0</v>
      </c>
      <c r="L389" s="60"/>
      <c r="M389" s="60"/>
      <c r="N389" s="60"/>
      <c r="O389" s="60"/>
      <c r="P389" s="60"/>
      <c r="Q389" s="61">
        <f>F389+K389</f>
        <v>4500000</v>
      </c>
    </row>
    <row r="390" spans="1:17" s="17" customFormat="1" ht="23.25" customHeight="1" hidden="1">
      <c r="A390" s="32" t="s">
        <v>823</v>
      </c>
      <c r="B390" s="32" t="s">
        <v>806</v>
      </c>
      <c r="C390" s="32" t="s">
        <v>267</v>
      </c>
      <c r="D390" s="32"/>
      <c r="E390" s="33" t="s">
        <v>807</v>
      </c>
      <c r="F390" s="61">
        <f>G390+J390</f>
        <v>0</v>
      </c>
      <c r="G390" s="61">
        <f>G391</f>
        <v>0</v>
      </c>
      <c r="H390" s="61">
        <f>H391</f>
        <v>0</v>
      </c>
      <c r="I390" s="61">
        <f>I391</f>
        <v>0</v>
      </c>
      <c r="J390" s="61">
        <f>J391</f>
        <v>0</v>
      </c>
      <c r="K390" s="61">
        <f>L390+O390</f>
        <v>0</v>
      </c>
      <c r="L390" s="61">
        <f>L391</f>
        <v>0</v>
      </c>
      <c r="M390" s="61">
        <f>M391</f>
        <v>0</v>
      </c>
      <c r="N390" s="61">
        <f>N391</f>
        <v>0</v>
      </c>
      <c r="O390" s="61">
        <f>O391</f>
        <v>0</v>
      </c>
      <c r="P390" s="61">
        <f>P391</f>
        <v>0</v>
      </c>
      <c r="Q390" s="61">
        <f>F390+K390</f>
        <v>0</v>
      </c>
    </row>
    <row r="391" spans="1:17" s="17" customFormat="1" ht="30" hidden="1">
      <c r="A391" s="34" t="s">
        <v>630</v>
      </c>
      <c r="B391" s="34" t="s">
        <v>627</v>
      </c>
      <c r="C391" s="34"/>
      <c r="D391" s="34" t="s">
        <v>300</v>
      </c>
      <c r="E391" s="31" t="s">
        <v>628</v>
      </c>
      <c r="F391" s="68">
        <f>G391+J391</f>
        <v>0</v>
      </c>
      <c r="G391" s="68"/>
      <c r="H391" s="68"/>
      <c r="I391" s="68"/>
      <c r="J391" s="68"/>
      <c r="K391" s="68">
        <f>L391+O391</f>
        <v>0</v>
      </c>
      <c r="L391" s="68"/>
      <c r="M391" s="68"/>
      <c r="N391" s="68"/>
      <c r="O391" s="68"/>
      <c r="P391" s="68"/>
      <c r="Q391" s="64">
        <f>F391+K391</f>
        <v>0</v>
      </c>
    </row>
    <row r="392" spans="1:17" s="19" customFormat="1" ht="44.25" customHeight="1">
      <c r="A392" s="27" t="s">
        <v>217</v>
      </c>
      <c r="B392" s="37"/>
      <c r="C392" s="37" t="s">
        <v>219</v>
      </c>
      <c r="D392" s="37"/>
      <c r="E392" s="51" t="s">
        <v>504</v>
      </c>
      <c r="F392" s="57">
        <f>F393</f>
        <v>7920000</v>
      </c>
      <c r="G392" s="57">
        <f aca="true" t="shared" si="92" ref="G392:N392">G393</f>
        <v>7420000</v>
      </c>
      <c r="H392" s="57">
        <f t="shared" si="92"/>
        <v>0</v>
      </c>
      <c r="I392" s="57">
        <f t="shared" si="92"/>
        <v>0</v>
      </c>
      <c r="J392" s="57">
        <f t="shared" si="92"/>
        <v>500000</v>
      </c>
      <c r="K392" s="57">
        <f t="shared" si="92"/>
        <v>0</v>
      </c>
      <c r="L392" s="57">
        <f t="shared" si="92"/>
        <v>0</v>
      </c>
      <c r="M392" s="57">
        <f t="shared" si="92"/>
        <v>0</v>
      </c>
      <c r="N392" s="57">
        <f t="shared" si="92"/>
        <v>0</v>
      </c>
      <c r="O392" s="57">
        <f>O393</f>
        <v>0</v>
      </c>
      <c r="P392" s="57">
        <f>P393</f>
        <v>0</v>
      </c>
      <c r="Q392" s="58">
        <f>Q393</f>
        <v>7920000</v>
      </c>
    </row>
    <row r="393" spans="1:17" s="19" customFormat="1" ht="45.75" customHeight="1">
      <c r="A393" s="38" t="s">
        <v>218</v>
      </c>
      <c r="B393" s="27"/>
      <c r="C393" s="38" t="s">
        <v>219</v>
      </c>
      <c r="D393" s="38"/>
      <c r="E393" s="53" t="s">
        <v>504</v>
      </c>
      <c r="F393" s="59">
        <f aca="true" t="shared" si="93" ref="F393:F399">G393+J393</f>
        <v>7920000</v>
      </c>
      <c r="G393" s="59">
        <f>G394+G395+G398+G396</f>
        <v>7420000</v>
      </c>
      <c r="H393" s="59">
        <f>H394+H395+H398+H396</f>
        <v>0</v>
      </c>
      <c r="I393" s="59">
        <f>I394+I395+I398+I396</f>
        <v>0</v>
      </c>
      <c r="J393" s="59">
        <f>J394+J395+J398+J396</f>
        <v>500000</v>
      </c>
      <c r="K393" s="59">
        <f aca="true" t="shared" si="94" ref="K393:K399">L393+O393</f>
        <v>0</v>
      </c>
      <c r="L393" s="59">
        <f>L394+L395+L398+L396</f>
        <v>0</v>
      </c>
      <c r="M393" s="59">
        <f>M394+M395+M398+M396</f>
        <v>0</v>
      </c>
      <c r="N393" s="59">
        <f>N394+N395+N398+N396</f>
        <v>0</v>
      </c>
      <c r="O393" s="59">
        <f>O394+O395+O398+O396</f>
        <v>0</v>
      </c>
      <c r="P393" s="59">
        <f>P394+P395+P398+P396</f>
        <v>0</v>
      </c>
      <c r="Q393" s="58">
        <f aca="true" t="shared" si="95" ref="Q393:Q399">F393+K393</f>
        <v>7920000</v>
      </c>
    </row>
    <row r="394" spans="1:17" s="11" customFormat="1" ht="45">
      <c r="A394" s="21" t="s">
        <v>707</v>
      </c>
      <c r="B394" s="21" t="s">
        <v>708</v>
      </c>
      <c r="C394" s="21">
        <v>180109</v>
      </c>
      <c r="D394" s="21" t="s">
        <v>300</v>
      </c>
      <c r="E394" s="30" t="s">
        <v>220</v>
      </c>
      <c r="F394" s="60">
        <f t="shared" si="93"/>
        <v>4610000</v>
      </c>
      <c r="G394" s="60">
        <v>4110000</v>
      </c>
      <c r="H394" s="60"/>
      <c r="I394" s="60"/>
      <c r="J394" s="60">
        <v>500000</v>
      </c>
      <c r="K394" s="60">
        <f t="shared" si="94"/>
        <v>0</v>
      </c>
      <c r="L394" s="60"/>
      <c r="M394" s="60"/>
      <c r="N394" s="60"/>
      <c r="O394" s="60"/>
      <c r="P394" s="60"/>
      <c r="Q394" s="61">
        <f t="shared" si="95"/>
        <v>4610000</v>
      </c>
    </row>
    <row r="395" spans="1:17" s="11" customFormat="1" ht="30">
      <c r="A395" s="21" t="s">
        <v>221</v>
      </c>
      <c r="B395" s="21" t="s">
        <v>250</v>
      </c>
      <c r="C395" s="21">
        <v>180404</v>
      </c>
      <c r="D395" s="21" t="s">
        <v>269</v>
      </c>
      <c r="E395" s="30" t="s">
        <v>469</v>
      </c>
      <c r="F395" s="60">
        <f t="shared" si="93"/>
        <v>810000</v>
      </c>
      <c r="G395" s="60">
        <v>810000</v>
      </c>
      <c r="H395" s="60"/>
      <c r="I395" s="60"/>
      <c r="J395" s="60"/>
      <c r="K395" s="60">
        <f t="shared" si="94"/>
        <v>0</v>
      </c>
      <c r="L395" s="60"/>
      <c r="M395" s="60"/>
      <c r="N395" s="60"/>
      <c r="O395" s="60"/>
      <c r="P395" s="60"/>
      <c r="Q395" s="61">
        <f t="shared" si="95"/>
        <v>810000</v>
      </c>
    </row>
    <row r="396" spans="1:17" s="44" customFormat="1" ht="28.5">
      <c r="A396" s="32" t="s">
        <v>569</v>
      </c>
      <c r="B396" s="32" t="s">
        <v>571</v>
      </c>
      <c r="C396" s="32"/>
      <c r="D396" s="32"/>
      <c r="E396" s="33" t="s">
        <v>573</v>
      </c>
      <c r="F396" s="61">
        <f t="shared" si="93"/>
        <v>2500000</v>
      </c>
      <c r="G396" s="61">
        <f>G397</f>
        <v>2500000</v>
      </c>
      <c r="H396" s="61">
        <f>H397</f>
        <v>0</v>
      </c>
      <c r="I396" s="61">
        <f>I397</f>
        <v>0</v>
      </c>
      <c r="J396" s="61">
        <f>J397</f>
        <v>0</v>
      </c>
      <c r="K396" s="61">
        <f t="shared" si="94"/>
        <v>0</v>
      </c>
      <c r="L396" s="61">
        <f>L397</f>
        <v>0</v>
      </c>
      <c r="M396" s="61">
        <f>M397</f>
        <v>0</v>
      </c>
      <c r="N396" s="61">
        <f>N397</f>
        <v>0</v>
      </c>
      <c r="O396" s="61">
        <f>O397</f>
        <v>0</v>
      </c>
      <c r="P396" s="61">
        <f>P397</f>
        <v>0</v>
      </c>
      <c r="Q396" s="61">
        <f t="shared" si="95"/>
        <v>2500000</v>
      </c>
    </row>
    <row r="397" spans="1:17" s="29" customFormat="1" ht="30">
      <c r="A397" s="34" t="s">
        <v>570</v>
      </c>
      <c r="B397" s="34" t="s">
        <v>572</v>
      </c>
      <c r="C397" s="34"/>
      <c r="D397" s="34" t="s">
        <v>385</v>
      </c>
      <c r="E397" s="31" t="s">
        <v>574</v>
      </c>
      <c r="F397" s="68">
        <f t="shared" si="93"/>
        <v>2500000</v>
      </c>
      <c r="G397" s="68">
        <v>2500000</v>
      </c>
      <c r="H397" s="68"/>
      <c r="I397" s="68"/>
      <c r="J397" s="68"/>
      <c r="K397" s="68">
        <f t="shared" si="94"/>
        <v>0</v>
      </c>
      <c r="L397" s="68"/>
      <c r="M397" s="68"/>
      <c r="N397" s="68"/>
      <c r="O397" s="68"/>
      <c r="P397" s="68"/>
      <c r="Q397" s="64">
        <f t="shared" si="95"/>
        <v>2500000</v>
      </c>
    </row>
    <row r="398" spans="1:17" s="11" customFormat="1" ht="21" customHeight="1" hidden="1">
      <c r="A398" s="32" t="s">
        <v>222</v>
      </c>
      <c r="B398" s="32" t="s">
        <v>806</v>
      </c>
      <c r="C398" s="32" t="s">
        <v>267</v>
      </c>
      <c r="D398" s="32"/>
      <c r="E398" s="33" t="s">
        <v>807</v>
      </c>
      <c r="F398" s="61">
        <f t="shared" si="93"/>
        <v>0</v>
      </c>
      <c r="G398" s="61">
        <f>G399</f>
        <v>0</v>
      </c>
      <c r="H398" s="61">
        <f>H399</f>
        <v>0</v>
      </c>
      <c r="I398" s="61">
        <f>I399</f>
        <v>0</v>
      </c>
      <c r="J398" s="61">
        <f>J399</f>
        <v>0</v>
      </c>
      <c r="K398" s="61">
        <f t="shared" si="94"/>
        <v>0</v>
      </c>
      <c r="L398" s="61">
        <f>L399</f>
        <v>0</v>
      </c>
      <c r="M398" s="61">
        <f>M399</f>
        <v>0</v>
      </c>
      <c r="N398" s="61">
        <f>N399</f>
        <v>0</v>
      </c>
      <c r="O398" s="61">
        <f>O399</f>
        <v>0</v>
      </c>
      <c r="P398" s="61">
        <f>P399</f>
        <v>0</v>
      </c>
      <c r="Q398" s="61">
        <f t="shared" si="95"/>
        <v>0</v>
      </c>
    </row>
    <row r="399" spans="1:17" s="11" customFormat="1" ht="30" hidden="1">
      <c r="A399" s="34" t="s">
        <v>631</v>
      </c>
      <c r="B399" s="34" t="s">
        <v>627</v>
      </c>
      <c r="C399" s="34"/>
      <c r="D399" s="34" t="s">
        <v>300</v>
      </c>
      <c r="E399" s="31" t="s">
        <v>628</v>
      </c>
      <c r="F399" s="68">
        <f t="shared" si="93"/>
        <v>0</v>
      </c>
      <c r="G399" s="68"/>
      <c r="H399" s="68"/>
      <c r="I399" s="68"/>
      <c r="J399" s="68"/>
      <c r="K399" s="68">
        <f t="shared" si="94"/>
        <v>0</v>
      </c>
      <c r="L399" s="68"/>
      <c r="M399" s="68"/>
      <c r="N399" s="68"/>
      <c r="O399" s="68"/>
      <c r="P399" s="68"/>
      <c r="Q399" s="64">
        <f t="shared" si="95"/>
        <v>0</v>
      </c>
    </row>
    <row r="400" spans="1:17" s="19" customFormat="1" ht="57">
      <c r="A400" s="27" t="s">
        <v>200</v>
      </c>
      <c r="B400" s="37"/>
      <c r="C400" s="37" t="s">
        <v>202</v>
      </c>
      <c r="D400" s="37"/>
      <c r="E400" s="51" t="s">
        <v>501</v>
      </c>
      <c r="F400" s="57">
        <f>F401</f>
        <v>0</v>
      </c>
      <c r="G400" s="57">
        <f aca="true" t="shared" si="96" ref="G400:Q400">G401</f>
        <v>0</v>
      </c>
      <c r="H400" s="57">
        <f t="shared" si="96"/>
        <v>0</v>
      </c>
      <c r="I400" s="57">
        <f t="shared" si="96"/>
        <v>0</v>
      </c>
      <c r="J400" s="57">
        <f t="shared" si="96"/>
        <v>0</v>
      </c>
      <c r="K400" s="57">
        <f t="shared" si="96"/>
        <v>290862488</v>
      </c>
      <c r="L400" s="57">
        <f t="shared" si="96"/>
        <v>7790000</v>
      </c>
      <c r="M400" s="57">
        <f t="shared" si="96"/>
        <v>0</v>
      </c>
      <c r="N400" s="57">
        <f t="shared" si="96"/>
        <v>0</v>
      </c>
      <c r="O400" s="57">
        <f t="shared" si="96"/>
        <v>283072488</v>
      </c>
      <c r="P400" s="57">
        <f t="shared" si="96"/>
        <v>13717677</v>
      </c>
      <c r="Q400" s="58">
        <f t="shared" si="96"/>
        <v>290862488</v>
      </c>
    </row>
    <row r="401" spans="1:17" s="19" customFormat="1" ht="40.5" customHeight="1">
      <c r="A401" s="38" t="s">
        <v>201</v>
      </c>
      <c r="B401" s="27"/>
      <c r="C401" s="38" t="s">
        <v>202</v>
      </c>
      <c r="D401" s="38"/>
      <c r="E401" s="53" t="s">
        <v>501</v>
      </c>
      <c r="F401" s="59">
        <f aca="true" t="shared" si="97" ref="F401:F406">G401+J401</f>
        <v>0</v>
      </c>
      <c r="G401" s="59">
        <f>G402+G405+G406</f>
        <v>0</v>
      </c>
      <c r="H401" s="59">
        <f>H402+H405+H406</f>
        <v>0</v>
      </c>
      <c r="I401" s="59">
        <f>I402+I405+I406</f>
        <v>0</v>
      </c>
      <c r="J401" s="59">
        <f>J402+J405+J406</f>
        <v>0</v>
      </c>
      <c r="K401" s="59">
        <f aca="true" t="shared" si="98" ref="K401:K406">L401+O401</f>
        <v>290862488</v>
      </c>
      <c r="L401" s="59">
        <f>L402+L405+L406</f>
        <v>7790000</v>
      </c>
      <c r="M401" s="59">
        <f>M402+M405+M406</f>
        <v>0</v>
      </c>
      <c r="N401" s="59">
        <f>N402+N405+N406</f>
        <v>0</v>
      </c>
      <c r="O401" s="59">
        <f>O402+O405+O406</f>
        <v>283072488</v>
      </c>
      <c r="P401" s="59">
        <f>P402+P405+P406</f>
        <v>13717677</v>
      </c>
      <c r="Q401" s="58">
        <f aca="true" t="shared" si="99" ref="Q401:Q406">F401+K401</f>
        <v>290862488</v>
      </c>
    </row>
    <row r="402" spans="1:17" s="44" customFormat="1" ht="42.75" hidden="1">
      <c r="A402" s="32" t="s">
        <v>203</v>
      </c>
      <c r="B402" s="32" t="s">
        <v>168</v>
      </c>
      <c r="C402" s="32">
        <v>240601</v>
      </c>
      <c r="D402" s="32"/>
      <c r="E402" s="33" t="s">
        <v>169</v>
      </c>
      <c r="F402" s="61">
        <f t="shared" si="97"/>
        <v>0</v>
      </c>
      <c r="G402" s="61">
        <f>G403+G404</f>
        <v>0</v>
      </c>
      <c r="H402" s="61">
        <f>H403+H404</f>
        <v>0</v>
      </c>
      <c r="I402" s="61">
        <f>I403+I404</f>
        <v>0</v>
      </c>
      <c r="J402" s="61">
        <f>J403+J404</f>
        <v>0</v>
      </c>
      <c r="K402" s="61">
        <f t="shared" si="98"/>
        <v>0</v>
      </c>
      <c r="L402" s="61">
        <f>L403+L404</f>
        <v>0</v>
      </c>
      <c r="M402" s="61">
        <f>M403+M404</f>
        <v>0</v>
      </c>
      <c r="N402" s="61">
        <f>N403+N404</f>
        <v>0</v>
      </c>
      <c r="O402" s="61">
        <f>O403+O404</f>
        <v>0</v>
      </c>
      <c r="P402" s="61">
        <f>P403+P404</f>
        <v>0</v>
      </c>
      <c r="Q402" s="61">
        <f t="shared" si="99"/>
        <v>0</v>
      </c>
    </row>
    <row r="403" spans="1:17" s="29" customFormat="1" ht="15" hidden="1">
      <c r="A403" s="34" t="s">
        <v>204</v>
      </c>
      <c r="B403" s="34" t="s">
        <v>171</v>
      </c>
      <c r="C403" s="34">
        <v>240601</v>
      </c>
      <c r="D403" s="34" t="s">
        <v>271</v>
      </c>
      <c r="E403" s="31" t="s">
        <v>272</v>
      </c>
      <c r="F403" s="68">
        <f t="shared" si="97"/>
        <v>0</v>
      </c>
      <c r="G403" s="68"/>
      <c r="H403" s="68"/>
      <c r="I403" s="68"/>
      <c r="J403" s="68"/>
      <c r="K403" s="68">
        <f t="shared" si="98"/>
        <v>0</v>
      </c>
      <c r="L403" s="68"/>
      <c r="M403" s="68"/>
      <c r="N403" s="68"/>
      <c r="O403" s="68"/>
      <c r="P403" s="68"/>
      <c r="Q403" s="64">
        <f t="shared" si="99"/>
        <v>0</v>
      </c>
    </row>
    <row r="404" spans="1:17" s="29" customFormat="1" ht="45" hidden="1">
      <c r="A404" s="34" t="s">
        <v>205</v>
      </c>
      <c r="B404" s="34" t="s">
        <v>173</v>
      </c>
      <c r="C404" s="34" t="s">
        <v>270</v>
      </c>
      <c r="D404" s="34" t="s">
        <v>174</v>
      </c>
      <c r="E404" s="31" t="s">
        <v>175</v>
      </c>
      <c r="F404" s="68">
        <f t="shared" si="97"/>
        <v>0</v>
      </c>
      <c r="G404" s="68"/>
      <c r="H404" s="68"/>
      <c r="I404" s="68"/>
      <c r="J404" s="68"/>
      <c r="K404" s="68">
        <f t="shared" si="98"/>
        <v>0</v>
      </c>
      <c r="L404" s="68"/>
      <c r="M404" s="68"/>
      <c r="N404" s="68"/>
      <c r="O404" s="68"/>
      <c r="P404" s="68"/>
      <c r="Q404" s="64">
        <f t="shared" si="99"/>
        <v>0</v>
      </c>
    </row>
    <row r="405" spans="1:17" s="11" customFormat="1" ht="30">
      <c r="A405" s="21" t="s">
        <v>206</v>
      </c>
      <c r="B405" s="21" t="s">
        <v>248</v>
      </c>
      <c r="C405" s="21" t="s">
        <v>378</v>
      </c>
      <c r="D405" s="21" t="s">
        <v>375</v>
      </c>
      <c r="E405" s="30" t="s">
        <v>207</v>
      </c>
      <c r="F405" s="60">
        <f t="shared" si="97"/>
        <v>0</v>
      </c>
      <c r="G405" s="60"/>
      <c r="H405" s="60"/>
      <c r="I405" s="60"/>
      <c r="J405" s="60"/>
      <c r="K405" s="60">
        <f t="shared" si="98"/>
        <v>186748634</v>
      </c>
      <c r="L405" s="60">
        <v>7790000</v>
      </c>
      <c r="M405" s="60">
        <v>0</v>
      </c>
      <c r="N405" s="60">
        <v>0</v>
      </c>
      <c r="O405" s="60">
        <v>178958634</v>
      </c>
      <c r="P405" s="60"/>
      <c r="Q405" s="61">
        <f t="shared" si="99"/>
        <v>186748634</v>
      </c>
    </row>
    <row r="406" spans="1:17" s="11" customFormat="1" ht="60">
      <c r="A406" s="76" t="s">
        <v>208</v>
      </c>
      <c r="B406" s="76" t="s">
        <v>209</v>
      </c>
      <c r="C406" s="21" t="s">
        <v>281</v>
      </c>
      <c r="D406" s="76" t="s">
        <v>259</v>
      </c>
      <c r="E406" s="30" t="s">
        <v>412</v>
      </c>
      <c r="F406" s="60">
        <f t="shared" si="97"/>
        <v>0</v>
      </c>
      <c r="G406" s="60"/>
      <c r="H406" s="60"/>
      <c r="I406" s="60"/>
      <c r="J406" s="60"/>
      <c r="K406" s="60">
        <f t="shared" si="98"/>
        <v>104113854</v>
      </c>
      <c r="L406" s="60"/>
      <c r="M406" s="60"/>
      <c r="N406" s="60"/>
      <c r="O406" s="60">
        <v>104113854</v>
      </c>
      <c r="P406" s="60">
        <v>13717677</v>
      </c>
      <c r="Q406" s="61">
        <f t="shared" si="99"/>
        <v>104113854</v>
      </c>
    </row>
    <row r="407" spans="1:17" s="29" customFormat="1" ht="14.25" customHeight="1">
      <c r="A407" s="77"/>
      <c r="B407" s="77"/>
      <c r="C407" s="34"/>
      <c r="D407" s="77"/>
      <c r="E407" s="31" t="s">
        <v>302</v>
      </c>
      <c r="F407" s="68">
        <f>G407+J407</f>
        <v>0</v>
      </c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4"/>
    </row>
    <row r="408" spans="1:17" s="29" customFormat="1" ht="30">
      <c r="A408" s="78"/>
      <c r="B408" s="78"/>
      <c r="C408" s="34"/>
      <c r="D408" s="78"/>
      <c r="E408" s="31" t="s">
        <v>304</v>
      </c>
      <c r="F408" s="68">
        <f>G408+J408</f>
        <v>0</v>
      </c>
      <c r="G408" s="68"/>
      <c r="H408" s="68"/>
      <c r="I408" s="68"/>
      <c r="J408" s="68"/>
      <c r="K408" s="68">
        <f>L408+O408</f>
        <v>5000000</v>
      </c>
      <c r="L408" s="68"/>
      <c r="M408" s="68">
        <v>0</v>
      </c>
      <c r="N408" s="68">
        <v>0</v>
      </c>
      <c r="O408" s="68">
        <v>5000000</v>
      </c>
      <c r="P408" s="68">
        <v>5000000</v>
      </c>
      <c r="Q408" s="64">
        <f>F408+K408</f>
        <v>5000000</v>
      </c>
    </row>
    <row r="409" spans="1:17" s="11" customFormat="1" ht="40.5" customHeight="1">
      <c r="A409" s="27" t="s">
        <v>557</v>
      </c>
      <c r="B409" s="37"/>
      <c r="C409" s="37" t="s">
        <v>561</v>
      </c>
      <c r="D409" s="37"/>
      <c r="E409" s="51" t="s">
        <v>503</v>
      </c>
      <c r="F409" s="57">
        <f>F410</f>
        <v>3350145</v>
      </c>
      <c r="G409" s="57">
        <f aca="true" t="shared" si="100" ref="G409:Q409">G410</f>
        <v>3350145</v>
      </c>
      <c r="H409" s="57">
        <f t="shared" si="100"/>
        <v>0</v>
      </c>
      <c r="I409" s="57">
        <f t="shared" si="100"/>
        <v>10000</v>
      </c>
      <c r="J409" s="57">
        <f t="shared" si="100"/>
        <v>0</v>
      </c>
      <c r="K409" s="57">
        <f t="shared" si="100"/>
        <v>4109500</v>
      </c>
      <c r="L409" s="57">
        <f t="shared" si="100"/>
        <v>0</v>
      </c>
      <c r="M409" s="57">
        <f t="shared" si="100"/>
        <v>0</v>
      </c>
      <c r="N409" s="57">
        <f t="shared" si="100"/>
        <v>0</v>
      </c>
      <c r="O409" s="57">
        <f t="shared" si="100"/>
        <v>4109500</v>
      </c>
      <c r="P409" s="57">
        <f t="shared" si="100"/>
        <v>4109500</v>
      </c>
      <c r="Q409" s="58">
        <f t="shared" si="100"/>
        <v>7459645</v>
      </c>
    </row>
    <row r="410" spans="1:17" s="11" customFormat="1" ht="45">
      <c r="A410" s="38" t="s">
        <v>558</v>
      </c>
      <c r="B410" s="27"/>
      <c r="C410" s="38" t="s">
        <v>561</v>
      </c>
      <c r="D410" s="38"/>
      <c r="E410" s="53" t="s">
        <v>503</v>
      </c>
      <c r="F410" s="59">
        <f>G410+J410</f>
        <v>3350145</v>
      </c>
      <c r="G410" s="59">
        <f>G411+G415+G412</f>
        <v>3350145</v>
      </c>
      <c r="H410" s="59">
        <f>H411+H415+H412</f>
        <v>0</v>
      </c>
      <c r="I410" s="59">
        <f>I411+I415+I412</f>
        <v>10000</v>
      </c>
      <c r="J410" s="59">
        <f>J411+J415+J412</f>
        <v>0</v>
      </c>
      <c r="K410" s="59">
        <f>L410+O410</f>
        <v>4109500</v>
      </c>
      <c r="L410" s="59">
        <f>L411+L415+L412</f>
        <v>0</v>
      </c>
      <c r="M410" s="59">
        <f>M411+M415+M412</f>
        <v>0</v>
      </c>
      <c r="N410" s="59">
        <f>N411+N415+N412</f>
        <v>0</v>
      </c>
      <c r="O410" s="59">
        <f>O411+O415+O412</f>
        <v>4109500</v>
      </c>
      <c r="P410" s="59">
        <f>P411+P415+P412</f>
        <v>4109500</v>
      </c>
      <c r="Q410" s="58">
        <f>F410+K410</f>
        <v>7459645</v>
      </c>
    </row>
    <row r="411" spans="1:17" s="11" customFormat="1" ht="45">
      <c r="A411" s="21" t="s">
        <v>559</v>
      </c>
      <c r="B411" s="21" t="s">
        <v>216</v>
      </c>
      <c r="C411" s="21">
        <v>210105</v>
      </c>
      <c r="D411" s="21" t="s">
        <v>282</v>
      </c>
      <c r="E411" s="30" t="s">
        <v>710</v>
      </c>
      <c r="F411" s="60">
        <f>G411+J411</f>
        <v>1350145</v>
      </c>
      <c r="G411" s="60">
        <v>1350145</v>
      </c>
      <c r="H411" s="60"/>
      <c r="I411" s="60">
        <v>10000</v>
      </c>
      <c r="J411" s="60"/>
      <c r="K411" s="60">
        <f>L411+O411</f>
        <v>1129500</v>
      </c>
      <c r="L411" s="60"/>
      <c r="M411" s="60"/>
      <c r="N411" s="60"/>
      <c r="O411" s="60">
        <v>1129500</v>
      </c>
      <c r="P411" s="60">
        <v>1129500</v>
      </c>
      <c r="Q411" s="61">
        <f>F411+K411</f>
        <v>2479645</v>
      </c>
    </row>
    <row r="412" spans="1:17" s="17" customFormat="1" ht="24" customHeight="1">
      <c r="A412" s="21" t="s">
        <v>197</v>
      </c>
      <c r="B412" s="21" t="s">
        <v>809</v>
      </c>
      <c r="C412" s="21">
        <v>250380</v>
      </c>
      <c r="D412" s="21" t="s">
        <v>259</v>
      </c>
      <c r="E412" s="30" t="s">
        <v>808</v>
      </c>
      <c r="F412" s="60">
        <f>G412+J412</f>
        <v>0</v>
      </c>
      <c r="G412" s="60">
        <f>G414</f>
        <v>0</v>
      </c>
      <c r="H412" s="60">
        <f aca="true" t="shared" si="101" ref="H412:P412">H414</f>
        <v>0</v>
      </c>
      <c r="I412" s="60">
        <f t="shared" si="101"/>
        <v>0</v>
      </c>
      <c r="J412" s="60">
        <f t="shared" si="101"/>
        <v>0</v>
      </c>
      <c r="K412" s="60">
        <f>L412+O412</f>
        <v>1000000</v>
      </c>
      <c r="L412" s="60">
        <f t="shared" si="101"/>
        <v>0</v>
      </c>
      <c r="M412" s="60">
        <f t="shared" si="101"/>
        <v>0</v>
      </c>
      <c r="N412" s="60">
        <f t="shared" si="101"/>
        <v>0</v>
      </c>
      <c r="O412" s="60">
        <f t="shared" si="101"/>
        <v>1000000</v>
      </c>
      <c r="P412" s="60">
        <f t="shared" si="101"/>
        <v>1000000</v>
      </c>
      <c r="Q412" s="61">
        <f>F412+K412</f>
        <v>1000000</v>
      </c>
    </row>
    <row r="413" spans="1:17" s="11" customFormat="1" ht="15.75" customHeight="1">
      <c r="A413" s="21"/>
      <c r="B413" s="21"/>
      <c r="C413" s="21"/>
      <c r="D413" s="21"/>
      <c r="E413" s="30" t="s">
        <v>303</v>
      </c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1"/>
    </row>
    <row r="414" spans="1:17" s="17" customFormat="1" ht="45">
      <c r="A414" s="21"/>
      <c r="B414" s="21"/>
      <c r="C414" s="21"/>
      <c r="D414" s="21"/>
      <c r="E414" s="30" t="s">
        <v>251</v>
      </c>
      <c r="F414" s="60">
        <f>G414+J414</f>
        <v>0</v>
      </c>
      <c r="G414" s="60"/>
      <c r="H414" s="60"/>
      <c r="I414" s="60"/>
      <c r="J414" s="60"/>
      <c r="K414" s="60">
        <f>L414+O414</f>
        <v>1000000</v>
      </c>
      <c r="L414" s="60"/>
      <c r="M414" s="60"/>
      <c r="N414" s="60"/>
      <c r="O414" s="60">
        <v>1000000</v>
      </c>
      <c r="P414" s="60">
        <v>1000000</v>
      </c>
      <c r="Q414" s="61">
        <f>F414+K414</f>
        <v>1000000</v>
      </c>
    </row>
    <row r="415" spans="1:17" s="11" customFormat="1" ht="60">
      <c r="A415" s="21" t="s">
        <v>560</v>
      </c>
      <c r="B415" s="21" t="s">
        <v>209</v>
      </c>
      <c r="C415" s="21" t="s">
        <v>281</v>
      </c>
      <c r="D415" s="21" t="s">
        <v>259</v>
      </c>
      <c r="E415" s="30" t="s">
        <v>709</v>
      </c>
      <c r="F415" s="60">
        <f>G415+J415</f>
        <v>2000000</v>
      </c>
      <c r="G415" s="60">
        <v>2000000</v>
      </c>
      <c r="H415" s="60"/>
      <c r="I415" s="60"/>
      <c r="J415" s="60"/>
      <c r="K415" s="60">
        <f>L415+O415</f>
        <v>1980000</v>
      </c>
      <c r="L415" s="60"/>
      <c r="M415" s="60"/>
      <c r="N415" s="60"/>
      <c r="O415" s="60">
        <v>1980000</v>
      </c>
      <c r="P415" s="60">
        <v>1980000</v>
      </c>
      <c r="Q415" s="61">
        <f>F415+K415</f>
        <v>3980000</v>
      </c>
    </row>
    <row r="416" spans="1:17" s="18" customFormat="1" ht="57">
      <c r="A416" s="27" t="s">
        <v>536</v>
      </c>
      <c r="B416" s="37"/>
      <c r="C416" s="37" t="s">
        <v>540</v>
      </c>
      <c r="D416" s="37"/>
      <c r="E416" s="51" t="s">
        <v>498</v>
      </c>
      <c r="F416" s="57">
        <f aca="true" t="shared" si="102" ref="F416:Q416">F417</f>
        <v>2750000</v>
      </c>
      <c r="G416" s="57">
        <f t="shared" si="102"/>
        <v>2750000</v>
      </c>
      <c r="H416" s="57">
        <f t="shared" si="102"/>
        <v>0</v>
      </c>
      <c r="I416" s="57">
        <f t="shared" si="102"/>
        <v>0</v>
      </c>
      <c r="J416" s="57">
        <f t="shared" si="102"/>
        <v>0</v>
      </c>
      <c r="K416" s="57">
        <f t="shared" si="102"/>
        <v>250000</v>
      </c>
      <c r="L416" s="57">
        <f t="shared" si="102"/>
        <v>0</v>
      </c>
      <c r="M416" s="57">
        <f t="shared" si="102"/>
        <v>0</v>
      </c>
      <c r="N416" s="57">
        <f t="shared" si="102"/>
        <v>0</v>
      </c>
      <c r="O416" s="57">
        <f t="shared" si="102"/>
        <v>250000</v>
      </c>
      <c r="P416" s="57">
        <f t="shared" si="102"/>
        <v>250000</v>
      </c>
      <c r="Q416" s="58">
        <f t="shared" si="102"/>
        <v>3000000</v>
      </c>
    </row>
    <row r="417" spans="1:17" s="18" customFormat="1" ht="45">
      <c r="A417" s="38" t="s">
        <v>537</v>
      </c>
      <c r="B417" s="37"/>
      <c r="C417" s="38" t="s">
        <v>540</v>
      </c>
      <c r="D417" s="38"/>
      <c r="E417" s="53" t="s">
        <v>498</v>
      </c>
      <c r="F417" s="59">
        <f>G417+J417</f>
        <v>2750000</v>
      </c>
      <c r="G417" s="59">
        <f>G418+G419</f>
        <v>2750000</v>
      </c>
      <c r="H417" s="59">
        <f>H418+H419</f>
        <v>0</v>
      </c>
      <c r="I417" s="59">
        <f>I418+I419</f>
        <v>0</v>
      </c>
      <c r="J417" s="59">
        <f>J418+J419</f>
        <v>0</v>
      </c>
      <c r="K417" s="59">
        <f>L417+O417</f>
        <v>250000</v>
      </c>
      <c r="L417" s="59">
        <f>L418+L419</f>
        <v>0</v>
      </c>
      <c r="M417" s="59">
        <f>M418+M419</f>
        <v>0</v>
      </c>
      <c r="N417" s="59">
        <f>N418+N419</f>
        <v>0</v>
      </c>
      <c r="O417" s="59">
        <f>O418+O419</f>
        <v>250000</v>
      </c>
      <c r="P417" s="59">
        <f>P418+P419</f>
        <v>250000</v>
      </c>
      <c r="Q417" s="58">
        <f>F417+K417</f>
        <v>3000000</v>
      </c>
    </row>
    <row r="418" spans="1:17" s="11" customFormat="1" ht="60" hidden="1">
      <c r="A418" s="21" t="s">
        <v>538</v>
      </c>
      <c r="B418" s="21" t="s">
        <v>462</v>
      </c>
      <c r="C418" s="21">
        <v>110103</v>
      </c>
      <c r="D418" s="21" t="s">
        <v>261</v>
      </c>
      <c r="E418" s="30" t="s">
        <v>108</v>
      </c>
      <c r="F418" s="60">
        <f>G418+J418</f>
        <v>0</v>
      </c>
      <c r="G418" s="60"/>
      <c r="H418" s="60"/>
      <c r="I418" s="60"/>
      <c r="J418" s="60"/>
      <c r="K418" s="60">
        <f>L418+O418</f>
        <v>0</v>
      </c>
      <c r="L418" s="60"/>
      <c r="M418" s="60"/>
      <c r="N418" s="60"/>
      <c r="O418" s="60"/>
      <c r="P418" s="60"/>
      <c r="Q418" s="61">
        <f>F418+K418</f>
        <v>0</v>
      </c>
    </row>
    <row r="419" spans="1:17" s="11" customFormat="1" ht="28.5">
      <c r="A419" s="32" t="s">
        <v>539</v>
      </c>
      <c r="B419" s="32" t="s">
        <v>115</v>
      </c>
      <c r="C419" s="32">
        <v>110502</v>
      </c>
      <c r="D419" s="32"/>
      <c r="E419" s="33" t="s">
        <v>116</v>
      </c>
      <c r="F419" s="61">
        <f>G419+J419</f>
        <v>2750000</v>
      </c>
      <c r="G419" s="61">
        <f>G420</f>
        <v>2750000</v>
      </c>
      <c r="H419" s="61">
        <f>H420</f>
        <v>0</v>
      </c>
      <c r="I419" s="61">
        <f>I420</f>
        <v>0</v>
      </c>
      <c r="J419" s="61">
        <f>J420</f>
        <v>0</v>
      </c>
      <c r="K419" s="61">
        <f>L419+O419</f>
        <v>250000</v>
      </c>
      <c r="L419" s="61">
        <f>L420</f>
        <v>0</v>
      </c>
      <c r="M419" s="61">
        <f>M420</f>
        <v>0</v>
      </c>
      <c r="N419" s="61">
        <f>N420</f>
        <v>0</v>
      </c>
      <c r="O419" s="61">
        <f>O420</f>
        <v>250000</v>
      </c>
      <c r="P419" s="61">
        <f>P420</f>
        <v>250000</v>
      </c>
      <c r="Q419" s="61">
        <f>F419+K419</f>
        <v>3000000</v>
      </c>
    </row>
    <row r="420" spans="1:17" s="11" customFormat="1" ht="30">
      <c r="A420" s="34" t="s">
        <v>640</v>
      </c>
      <c r="B420" s="34" t="s">
        <v>637</v>
      </c>
      <c r="C420" s="34"/>
      <c r="D420" s="34" t="s">
        <v>263</v>
      </c>
      <c r="E420" s="31" t="s">
        <v>639</v>
      </c>
      <c r="F420" s="68">
        <f>G420+J420</f>
        <v>2750000</v>
      </c>
      <c r="G420" s="68">
        <v>2750000</v>
      </c>
      <c r="H420" s="68"/>
      <c r="I420" s="68"/>
      <c r="J420" s="68"/>
      <c r="K420" s="68">
        <f>L420+O420</f>
        <v>250000</v>
      </c>
      <c r="L420" s="68"/>
      <c r="M420" s="68"/>
      <c r="N420" s="68"/>
      <c r="O420" s="68">
        <v>250000</v>
      </c>
      <c r="P420" s="68">
        <v>250000</v>
      </c>
      <c r="Q420" s="64">
        <f>F420+K420</f>
        <v>3000000</v>
      </c>
    </row>
    <row r="421" spans="1:17" s="19" customFormat="1" ht="42.75">
      <c r="A421" s="27" t="s">
        <v>223</v>
      </c>
      <c r="B421" s="37"/>
      <c r="C421" s="37" t="s">
        <v>225</v>
      </c>
      <c r="D421" s="37"/>
      <c r="E421" s="51" t="s">
        <v>505</v>
      </c>
      <c r="F421" s="57">
        <f>F422</f>
        <v>10476615657</v>
      </c>
      <c r="G421" s="57">
        <f aca="true" t="shared" si="103" ref="G421:Q421">G422</f>
        <v>10416237300</v>
      </c>
      <c r="H421" s="57">
        <f t="shared" si="103"/>
        <v>0</v>
      </c>
      <c r="I421" s="57">
        <f t="shared" si="103"/>
        <v>0</v>
      </c>
      <c r="J421" s="57">
        <f t="shared" si="103"/>
        <v>10378357</v>
      </c>
      <c r="K421" s="57">
        <f t="shared" si="103"/>
        <v>8630000</v>
      </c>
      <c r="L421" s="57">
        <f t="shared" si="103"/>
        <v>0</v>
      </c>
      <c r="M421" s="57">
        <f t="shared" si="103"/>
        <v>0</v>
      </c>
      <c r="N421" s="57">
        <f t="shared" si="103"/>
        <v>0</v>
      </c>
      <c r="O421" s="57">
        <f t="shared" si="103"/>
        <v>8630000</v>
      </c>
      <c r="P421" s="57">
        <f t="shared" si="103"/>
        <v>8630000</v>
      </c>
      <c r="Q421" s="58">
        <f t="shared" si="103"/>
        <v>10485245657</v>
      </c>
    </row>
    <row r="422" spans="1:17" s="19" customFormat="1" ht="40.5" customHeight="1">
      <c r="A422" s="38" t="s">
        <v>224</v>
      </c>
      <c r="B422" s="27"/>
      <c r="C422" s="38" t="s">
        <v>225</v>
      </c>
      <c r="D422" s="38"/>
      <c r="E422" s="53" t="s">
        <v>505</v>
      </c>
      <c r="F422" s="59">
        <f>F424+F425+F427+F430+F428+F429+F434+F433+F431+F426+F423+F432</f>
        <v>10476615657</v>
      </c>
      <c r="G422" s="59">
        <f aca="true" t="shared" si="104" ref="G422:Q422">G424+G425+G427+G430+G428+G429+G434+G433+G431+G426+G423+G432</f>
        <v>10416237300</v>
      </c>
      <c r="H422" s="59">
        <f t="shared" si="104"/>
        <v>0</v>
      </c>
      <c r="I422" s="59">
        <f t="shared" si="104"/>
        <v>0</v>
      </c>
      <c r="J422" s="59">
        <f t="shared" si="104"/>
        <v>10378357</v>
      </c>
      <c r="K422" s="59">
        <f t="shared" si="104"/>
        <v>8630000</v>
      </c>
      <c r="L422" s="59">
        <f t="shared" si="104"/>
        <v>0</v>
      </c>
      <c r="M422" s="59">
        <f t="shared" si="104"/>
        <v>0</v>
      </c>
      <c r="N422" s="59">
        <f t="shared" si="104"/>
        <v>0</v>
      </c>
      <c r="O422" s="59">
        <f t="shared" si="104"/>
        <v>8630000</v>
      </c>
      <c r="P422" s="59">
        <f t="shared" si="104"/>
        <v>8630000</v>
      </c>
      <c r="Q422" s="58">
        <f t="shared" si="104"/>
        <v>10485245657</v>
      </c>
    </row>
    <row r="423" spans="1:17" s="11" customFormat="1" ht="30" hidden="1">
      <c r="A423" s="21" t="s">
        <v>413</v>
      </c>
      <c r="B423" s="21" t="s">
        <v>414</v>
      </c>
      <c r="C423" s="21" t="s">
        <v>288</v>
      </c>
      <c r="D423" s="21" t="s">
        <v>264</v>
      </c>
      <c r="E423" s="30" t="s">
        <v>415</v>
      </c>
      <c r="F423" s="60">
        <f>G423+J423</f>
        <v>0</v>
      </c>
      <c r="G423" s="60"/>
      <c r="H423" s="60"/>
      <c r="I423" s="60"/>
      <c r="J423" s="60"/>
      <c r="K423" s="60">
        <f>L423+O423</f>
        <v>0</v>
      </c>
      <c r="L423" s="60"/>
      <c r="M423" s="60"/>
      <c r="N423" s="60"/>
      <c r="O423" s="60"/>
      <c r="P423" s="60"/>
      <c r="Q423" s="61">
        <f>F423+K423</f>
        <v>0</v>
      </c>
    </row>
    <row r="424" spans="1:17" s="11" customFormat="1" ht="18" customHeight="1">
      <c r="A424" s="21" t="s">
        <v>226</v>
      </c>
      <c r="B424" s="21" t="s">
        <v>470</v>
      </c>
      <c r="C424" s="21">
        <v>250102</v>
      </c>
      <c r="D424" s="21" t="s">
        <v>264</v>
      </c>
      <c r="E424" s="30" t="s">
        <v>351</v>
      </c>
      <c r="F424" s="60">
        <v>50000000</v>
      </c>
      <c r="G424" s="60"/>
      <c r="H424" s="60"/>
      <c r="I424" s="60"/>
      <c r="J424" s="60"/>
      <c r="K424" s="60">
        <f aca="true" t="shared" si="105" ref="K424:K430">L424+O424</f>
        <v>0</v>
      </c>
      <c r="L424" s="60"/>
      <c r="M424" s="60"/>
      <c r="N424" s="60"/>
      <c r="O424" s="60"/>
      <c r="P424" s="60"/>
      <c r="Q424" s="61">
        <f aca="true" t="shared" si="106" ref="Q424:Q434">F424+K424</f>
        <v>50000000</v>
      </c>
    </row>
    <row r="425" spans="1:17" s="11" customFormat="1" ht="18" customHeight="1">
      <c r="A425" s="21" t="s">
        <v>227</v>
      </c>
      <c r="B425" s="21" t="s">
        <v>465</v>
      </c>
      <c r="C425" s="21" t="s">
        <v>288</v>
      </c>
      <c r="D425" s="21" t="s">
        <v>259</v>
      </c>
      <c r="E425" s="30" t="s">
        <v>289</v>
      </c>
      <c r="F425" s="60">
        <f aca="true" t="shared" si="107" ref="F425:F434">G425+J425</f>
        <v>359294600</v>
      </c>
      <c r="G425" s="60">
        <v>359294600</v>
      </c>
      <c r="H425" s="60"/>
      <c r="I425" s="60"/>
      <c r="J425" s="60"/>
      <c r="K425" s="60">
        <f t="shared" si="105"/>
        <v>0</v>
      </c>
      <c r="L425" s="60"/>
      <c r="M425" s="60"/>
      <c r="N425" s="60"/>
      <c r="O425" s="60"/>
      <c r="P425" s="60"/>
      <c r="Q425" s="61">
        <f t="shared" si="106"/>
        <v>359294600</v>
      </c>
    </row>
    <row r="426" spans="1:17" s="11" customFormat="1" ht="90">
      <c r="A426" s="21" t="s">
        <v>579</v>
      </c>
      <c r="B426" s="21" t="s">
        <v>578</v>
      </c>
      <c r="C426" s="21" t="s">
        <v>283</v>
      </c>
      <c r="D426" s="21" t="s">
        <v>259</v>
      </c>
      <c r="E426" s="30" t="s">
        <v>684</v>
      </c>
      <c r="F426" s="60">
        <f>G426+J426</f>
        <v>189419500</v>
      </c>
      <c r="G426" s="60">
        <v>189419500</v>
      </c>
      <c r="H426" s="60"/>
      <c r="I426" s="60"/>
      <c r="J426" s="60"/>
      <c r="K426" s="60">
        <f>L426+O426</f>
        <v>0</v>
      </c>
      <c r="L426" s="60"/>
      <c r="M426" s="60"/>
      <c r="N426" s="60"/>
      <c r="O426" s="60"/>
      <c r="P426" s="60"/>
      <c r="Q426" s="61">
        <f>F426+K426</f>
        <v>189419500</v>
      </c>
    </row>
    <row r="427" spans="1:17" s="11" customFormat="1" ht="23.25" customHeight="1">
      <c r="A427" s="21" t="s">
        <v>228</v>
      </c>
      <c r="B427" s="21" t="s">
        <v>466</v>
      </c>
      <c r="C427" s="21" t="s">
        <v>283</v>
      </c>
      <c r="D427" s="21" t="s">
        <v>259</v>
      </c>
      <c r="E427" s="30" t="s">
        <v>685</v>
      </c>
      <c r="F427" s="60">
        <f t="shared" si="107"/>
        <v>15300000</v>
      </c>
      <c r="G427" s="60">
        <v>15300000</v>
      </c>
      <c r="H427" s="60"/>
      <c r="I427" s="60"/>
      <c r="J427" s="60"/>
      <c r="K427" s="60">
        <f t="shared" si="105"/>
        <v>0</v>
      </c>
      <c r="L427" s="60"/>
      <c r="M427" s="60"/>
      <c r="N427" s="60"/>
      <c r="O427" s="60"/>
      <c r="P427" s="60"/>
      <c r="Q427" s="61">
        <f t="shared" si="106"/>
        <v>15300000</v>
      </c>
    </row>
    <row r="428" spans="1:17" s="11" customFormat="1" ht="154.5" customHeight="1">
      <c r="A428" s="21" t="s">
        <v>232</v>
      </c>
      <c r="B428" s="21" t="s">
        <v>231</v>
      </c>
      <c r="C428" s="21">
        <v>250328</v>
      </c>
      <c r="D428" s="21" t="s">
        <v>259</v>
      </c>
      <c r="E428" s="30" t="s">
        <v>680</v>
      </c>
      <c r="F428" s="60">
        <f t="shared" si="107"/>
        <v>5455127500</v>
      </c>
      <c r="G428" s="60">
        <v>5455127500</v>
      </c>
      <c r="H428" s="60"/>
      <c r="I428" s="60"/>
      <c r="J428" s="60"/>
      <c r="K428" s="60">
        <f>L428+O428</f>
        <v>0</v>
      </c>
      <c r="L428" s="60"/>
      <c r="M428" s="60"/>
      <c r="N428" s="60"/>
      <c r="O428" s="60"/>
      <c r="P428" s="60"/>
      <c r="Q428" s="61">
        <f t="shared" si="106"/>
        <v>5455127500</v>
      </c>
    </row>
    <row r="429" spans="1:17" s="11" customFormat="1" ht="90.75" customHeight="1">
      <c r="A429" s="21" t="s">
        <v>233</v>
      </c>
      <c r="B429" s="21" t="s">
        <v>234</v>
      </c>
      <c r="C429" s="21">
        <v>250330</v>
      </c>
      <c r="D429" s="21" t="s">
        <v>259</v>
      </c>
      <c r="E429" s="30" t="s">
        <v>235</v>
      </c>
      <c r="F429" s="60">
        <f t="shared" si="107"/>
        <v>49732100</v>
      </c>
      <c r="G429" s="60">
        <v>49732100</v>
      </c>
      <c r="H429" s="60"/>
      <c r="I429" s="60"/>
      <c r="J429" s="60"/>
      <c r="K429" s="60">
        <f>L429+O429</f>
        <v>0</v>
      </c>
      <c r="L429" s="60"/>
      <c r="M429" s="60"/>
      <c r="N429" s="60"/>
      <c r="O429" s="60"/>
      <c r="P429" s="60"/>
      <c r="Q429" s="61">
        <f t="shared" si="106"/>
        <v>49732100</v>
      </c>
    </row>
    <row r="430" spans="1:17" s="11" customFormat="1" ht="271.5" customHeight="1">
      <c r="A430" s="21" t="s">
        <v>229</v>
      </c>
      <c r="B430" s="21" t="s">
        <v>230</v>
      </c>
      <c r="C430" s="21">
        <v>250326</v>
      </c>
      <c r="D430" s="21" t="s">
        <v>259</v>
      </c>
      <c r="E430" s="30" t="s">
        <v>681</v>
      </c>
      <c r="F430" s="60">
        <f t="shared" si="107"/>
        <v>4207695900</v>
      </c>
      <c r="G430" s="60">
        <v>4207695900</v>
      </c>
      <c r="H430" s="60"/>
      <c r="I430" s="60"/>
      <c r="J430" s="60"/>
      <c r="K430" s="60">
        <f t="shared" si="105"/>
        <v>0</v>
      </c>
      <c r="L430" s="60"/>
      <c r="M430" s="60"/>
      <c r="N430" s="60"/>
      <c r="O430" s="60"/>
      <c r="P430" s="60"/>
      <c r="Q430" s="61">
        <f t="shared" si="106"/>
        <v>4207695900</v>
      </c>
    </row>
    <row r="431" spans="1:17" s="11" customFormat="1" ht="216.75" customHeight="1">
      <c r="A431" s="21" t="s">
        <v>237</v>
      </c>
      <c r="B431" s="21" t="s">
        <v>238</v>
      </c>
      <c r="C431" s="21">
        <v>250376</v>
      </c>
      <c r="D431" s="21" t="s">
        <v>259</v>
      </c>
      <c r="E431" s="30" t="s">
        <v>239</v>
      </c>
      <c r="F431" s="60">
        <f t="shared" si="107"/>
        <v>128297700</v>
      </c>
      <c r="G431" s="60">
        <v>128297700</v>
      </c>
      <c r="H431" s="60"/>
      <c r="I431" s="60"/>
      <c r="J431" s="60"/>
      <c r="K431" s="60">
        <f>L431+O431</f>
        <v>0</v>
      </c>
      <c r="L431" s="60"/>
      <c r="M431" s="60"/>
      <c r="N431" s="60"/>
      <c r="O431" s="60"/>
      <c r="P431" s="60"/>
      <c r="Q431" s="61">
        <f t="shared" si="106"/>
        <v>128297700</v>
      </c>
    </row>
    <row r="432" spans="1:17" s="11" customFormat="1" ht="75">
      <c r="A432" s="21" t="s">
        <v>416</v>
      </c>
      <c r="B432" s="21" t="s">
        <v>417</v>
      </c>
      <c r="C432" s="21">
        <v>250376</v>
      </c>
      <c r="D432" s="21" t="s">
        <v>259</v>
      </c>
      <c r="E432" s="30" t="s">
        <v>418</v>
      </c>
      <c r="F432" s="60">
        <f>G432+J432</f>
        <v>9264000</v>
      </c>
      <c r="G432" s="60"/>
      <c r="H432" s="60"/>
      <c r="I432" s="60"/>
      <c r="J432" s="60">
        <v>9264000</v>
      </c>
      <c r="K432" s="60">
        <f>L432+O432</f>
        <v>0</v>
      </c>
      <c r="L432" s="60"/>
      <c r="M432" s="60"/>
      <c r="N432" s="60"/>
      <c r="O432" s="60"/>
      <c r="P432" s="60"/>
      <c r="Q432" s="61">
        <f>F432+K432</f>
        <v>9264000</v>
      </c>
    </row>
    <row r="433" spans="1:17" s="11" customFormat="1" ht="102.75" customHeight="1">
      <c r="A433" s="36">
        <v>3719570</v>
      </c>
      <c r="B433" s="36">
        <v>9570</v>
      </c>
      <c r="C433" s="36">
        <v>250366</v>
      </c>
      <c r="D433" s="36" t="s">
        <v>259</v>
      </c>
      <c r="E433" s="30" t="s">
        <v>791</v>
      </c>
      <c r="F433" s="60">
        <f t="shared" si="107"/>
        <v>1114357</v>
      </c>
      <c r="G433" s="60"/>
      <c r="H433" s="60"/>
      <c r="I433" s="60"/>
      <c r="J433" s="60">
        <v>1114357</v>
      </c>
      <c r="K433" s="60">
        <f>L433+O433</f>
        <v>0</v>
      </c>
      <c r="L433" s="60"/>
      <c r="M433" s="60"/>
      <c r="N433" s="60"/>
      <c r="O433" s="60"/>
      <c r="P433" s="60"/>
      <c r="Q433" s="61">
        <f t="shared" si="106"/>
        <v>1114357</v>
      </c>
    </row>
    <row r="434" spans="1:17" s="11" customFormat="1" ht="60">
      <c r="A434" s="21" t="s">
        <v>236</v>
      </c>
      <c r="B434" s="21" t="s">
        <v>209</v>
      </c>
      <c r="C434" s="21" t="s">
        <v>281</v>
      </c>
      <c r="D434" s="21" t="s">
        <v>259</v>
      </c>
      <c r="E434" s="30" t="s">
        <v>709</v>
      </c>
      <c r="F434" s="60">
        <f t="shared" si="107"/>
        <v>11370000</v>
      </c>
      <c r="G434" s="60">
        <v>11370000</v>
      </c>
      <c r="H434" s="60"/>
      <c r="I434" s="60"/>
      <c r="J434" s="60"/>
      <c r="K434" s="60">
        <f>L434+O434</f>
        <v>8630000</v>
      </c>
      <c r="L434" s="60"/>
      <c r="M434" s="60"/>
      <c r="N434" s="60"/>
      <c r="O434" s="60">
        <v>8630000</v>
      </c>
      <c r="P434" s="60">
        <v>8630000</v>
      </c>
      <c r="Q434" s="61">
        <f t="shared" si="106"/>
        <v>20000000</v>
      </c>
    </row>
    <row r="435" spans="1:17" s="19" customFormat="1" ht="57" hidden="1">
      <c r="A435" s="27" t="s">
        <v>467</v>
      </c>
      <c r="B435" s="27"/>
      <c r="C435" s="27" t="s">
        <v>387</v>
      </c>
      <c r="D435" s="27"/>
      <c r="E435" s="28" t="s">
        <v>388</v>
      </c>
      <c r="F435" s="57">
        <f>F436</f>
        <v>0</v>
      </c>
      <c r="G435" s="57">
        <f aca="true" t="shared" si="108" ref="G435:Q435">G436</f>
        <v>0</v>
      </c>
      <c r="H435" s="57">
        <f t="shared" si="108"/>
        <v>0</v>
      </c>
      <c r="I435" s="57">
        <f t="shared" si="108"/>
        <v>0</v>
      </c>
      <c r="J435" s="57">
        <f t="shared" si="108"/>
        <v>0</v>
      </c>
      <c r="K435" s="57">
        <f t="shared" si="108"/>
        <v>0</v>
      </c>
      <c r="L435" s="57">
        <f t="shared" si="108"/>
        <v>0</v>
      </c>
      <c r="M435" s="57">
        <f t="shared" si="108"/>
        <v>0</v>
      </c>
      <c r="N435" s="57">
        <f t="shared" si="108"/>
        <v>0</v>
      </c>
      <c r="O435" s="57">
        <f t="shared" si="108"/>
        <v>0</v>
      </c>
      <c r="P435" s="57">
        <f t="shared" si="108"/>
        <v>0</v>
      </c>
      <c r="Q435" s="58">
        <f t="shared" si="108"/>
        <v>0</v>
      </c>
    </row>
    <row r="436" spans="1:17" s="19" customFormat="1" ht="60" hidden="1">
      <c r="A436" s="38" t="s">
        <v>468</v>
      </c>
      <c r="B436" s="27"/>
      <c r="C436" s="38" t="s">
        <v>387</v>
      </c>
      <c r="D436" s="38"/>
      <c r="E436" s="53" t="s">
        <v>388</v>
      </c>
      <c r="F436" s="72">
        <f>G436+J436</f>
        <v>0</v>
      </c>
      <c r="G436" s="72">
        <f>G437</f>
        <v>0</v>
      </c>
      <c r="H436" s="72">
        <f>H437</f>
        <v>0</v>
      </c>
      <c r="I436" s="72">
        <f>I437</f>
        <v>0</v>
      </c>
      <c r="J436" s="72">
        <f>J437</f>
        <v>0</v>
      </c>
      <c r="K436" s="72">
        <f>L436+O436</f>
        <v>0</v>
      </c>
      <c r="L436" s="72">
        <f>L437</f>
        <v>0</v>
      </c>
      <c r="M436" s="72">
        <f>M437</f>
        <v>0</v>
      </c>
      <c r="N436" s="72">
        <f>N437</f>
        <v>0</v>
      </c>
      <c r="O436" s="72">
        <f>O437</f>
        <v>0</v>
      </c>
      <c r="P436" s="72">
        <f>P437</f>
        <v>0</v>
      </c>
      <c r="Q436" s="58">
        <f>F436+K436</f>
        <v>0</v>
      </c>
    </row>
    <row r="437" spans="1:17" s="11" customFormat="1" ht="30" hidden="1">
      <c r="A437" s="21" t="s">
        <v>215</v>
      </c>
      <c r="B437" s="21" t="s">
        <v>209</v>
      </c>
      <c r="C437" s="21" t="s">
        <v>281</v>
      </c>
      <c r="D437" s="21" t="s">
        <v>259</v>
      </c>
      <c r="E437" s="30" t="s">
        <v>210</v>
      </c>
      <c r="F437" s="60">
        <f>G437+J437</f>
        <v>0</v>
      </c>
      <c r="G437" s="60"/>
      <c r="H437" s="60"/>
      <c r="I437" s="60"/>
      <c r="J437" s="60"/>
      <c r="K437" s="60">
        <f>L437+O437</f>
        <v>0</v>
      </c>
      <c r="L437" s="60"/>
      <c r="M437" s="60"/>
      <c r="N437" s="60"/>
      <c r="O437" s="60"/>
      <c r="P437" s="60"/>
      <c r="Q437" s="61">
        <f>F437+K437</f>
        <v>0</v>
      </c>
    </row>
    <row r="438" spans="1:17" s="11" customFormat="1" ht="36" customHeight="1">
      <c r="A438" s="21"/>
      <c r="B438" s="21"/>
      <c r="C438" s="21"/>
      <c r="D438" s="21"/>
      <c r="E438" s="22" t="s">
        <v>352</v>
      </c>
      <c r="F438" s="62">
        <f aca="true" t="shared" si="109" ref="F438:Q438">F421+F416+F375+F214+F196+F234+F158+F83+F36+F30+F9+F387+F255+F297+F366+F379+F400+F369+F392+F409+F435+F372</f>
        <v>17011395458.04</v>
      </c>
      <c r="G438" s="62">
        <f t="shared" si="109"/>
        <v>16577115066.640001</v>
      </c>
      <c r="H438" s="62">
        <f t="shared" si="109"/>
        <v>1026566690</v>
      </c>
      <c r="I438" s="62">
        <f t="shared" si="109"/>
        <v>192547390</v>
      </c>
      <c r="J438" s="62">
        <f t="shared" si="109"/>
        <v>384280391.4</v>
      </c>
      <c r="K438" s="62">
        <f t="shared" si="109"/>
        <v>6090691312.98</v>
      </c>
      <c r="L438" s="62">
        <f t="shared" si="109"/>
        <v>297739961.95</v>
      </c>
      <c r="M438" s="62">
        <f t="shared" si="109"/>
        <v>7843838</v>
      </c>
      <c r="N438" s="62">
        <f t="shared" si="109"/>
        <v>4667866</v>
      </c>
      <c r="O438" s="62">
        <f t="shared" si="109"/>
        <v>5792951351.030001</v>
      </c>
      <c r="P438" s="62">
        <f t="shared" si="109"/>
        <v>4648965589.719999</v>
      </c>
      <c r="Q438" s="61">
        <f t="shared" si="109"/>
        <v>23102086771.02</v>
      </c>
    </row>
    <row r="440" spans="5:16" ht="15.75">
      <c r="E440" s="40"/>
      <c r="F440" s="41"/>
      <c r="G440" s="40"/>
      <c r="H440" s="13"/>
      <c r="I440" s="13"/>
      <c r="K440" s="26"/>
      <c r="O440" s="15"/>
      <c r="P440" s="15"/>
    </row>
    <row r="441" spans="5:16" ht="15" customHeight="1">
      <c r="E441" s="92"/>
      <c r="F441" s="92"/>
      <c r="G441" s="92"/>
      <c r="H441" s="13"/>
      <c r="I441" s="13"/>
      <c r="O441" s="23"/>
      <c r="P441" s="24"/>
    </row>
    <row r="442" spans="5:16" ht="20.25">
      <c r="E442" s="93" t="s">
        <v>380</v>
      </c>
      <c r="F442" s="93"/>
      <c r="G442" s="93"/>
      <c r="H442" s="39"/>
      <c r="I442" s="39"/>
      <c r="J442" s="39"/>
      <c r="K442" s="39"/>
      <c r="L442" s="39"/>
      <c r="M442" s="39"/>
      <c r="N442" s="39"/>
      <c r="O442" s="90" t="s">
        <v>381</v>
      </c>
      <c r="P442" s="91"/>
    </row>
  </sheetData>
  <sheetProtection/>
  <mergeCells count="171">
    <mergeCell ref="D161:D163"/>
    <mergeCell ref="B161:B163"/>
    <mergeCell ref="A161:A163"/>
    <mergeCell ref="A147:A149"/>
    <mergeCell ref="B147:B149"/>
    <mergeCell ref="D147:D149"/>
    <mergeCell ref="C136:C138"/>
    <mergeCell ref="A104:A106"/>
    <mergeCell ref="A107:A109"/>
    <mergeCell ref="A116:A118"/>
    <mergeCell ref="A132:A134"/>
    <mergeCell ref="A126:A128"/>
    <mergeCell ref="B16:B18"/>
    <mergeCell ref="A16:A18"/>
    <mergeCell ref="B277:B279"/>
    <mergeCell ref="B262:B264"/>
    <mergeCell ref="B216:B218"/>
    <mergeCell ref="A136:A138"/>
    <mergeCell ref="B139:B141"/>
    <mergeCell ref="A139:A141"/>
    <mergeCell ref="B38:B40"/>
    <mergeCell ref="A38:A40"/>
    <mergeCell ref="A324:A326"/>
    <mergeCell ref="A216:A218"/>
    <mergeCell ref="A277:A279"/>
    <mergeCell ref="A262:A264"/>
    <mergeCell ref="A210:A212"/>
    <mergeCell ref="C203:C205"/>
    <mergeCell ref="B203:B205"/>
    <mergeCell ref="A203:A205"/>
    <mergeCell ref="B206:B208"/>
    <mergeCell ref="C206:C208"/>
    <mergeCell ref="A206:A208"/>
    <mergeCell ref="A123:A125"/>
    <mergeCell ref="A119:A121"/>
    <mergeCell ref="A113:A115"/>
    <mergeCell ref="A110:A112"/>
    <mergeCell ref="A5:A8"/>
    <mergeCell ref="A41:A43"/>
    <mergeCell ref="A92:A94"/>
    <mergeCell ref="A51:A53"/>
    <mergeCell ref="A48:A50"/>
    <mergeCell ref="A85:A87"/>
    <mergeCell ref="A44:A46"/>
    <mergeCell ref="B101:B103"/>
    <mergeCell ref="C44:C46"/>
    <mergeCell ref="B98:B100"/>
    <mergeCell ref="C89:C91"/>
    <mergeCell ref="B92:B94"/>
    <mergeCell ref="B89:B91"/>
    <mergeCell ref="C92:C94"/>
    <mergeCell ref="C51:C53"/>
    <mergeCell ref="C48:C50"/>
    <mergeCell ref="B41:B43"/>
    <mergeCell ref="B44:B46"/>
    <mergeCell ref="C41:C43"/>
    <mergeCell ref="C38:C40"/>
    <mergeCell ref="A101:A103"/>
    <mergeCell ref="B95:B97"/>
    <mergeCell ref="B48:B50"/>
    <mergeCell ref="B51:B53"/>
    <mergeCell ref="A98:A100"/>
    <mergeCell ref="A89:A91"/>
    <mergeCell ref="B85:B87"/>
    <mergeCell ref="B55:B57"/>
    <mergeCell ref="A55:A57"/>
    <mergeCell ref="A95:A97"/>
    <mergeCell ref="C107:C109"/>
    <mergeCell ref="C116:C118"/>
    <mergeCell ref="D123:D125"/>
    <mergeCell ref="C123:C125"/>
    <mergeCell ref="D119:D121"/>
    <mergeCell ref="C119:C121"/>
    <mergeCell ref="D107:D109"/>
    <mergeCell ref="D101:D103"/>
    <mergeCell ref="D98:D100"/>
    <mergeCell ref="D104:D106"/>
    <mergeCell ref="D126:D128"/>
    <mergeCell ref="C101:C103"/>
    <mergeCell ref="C104:C106"/>
    <mergeCell ref="C95:C97"/>
    <mergeCell ref="C98:C100"/>
    <mergeCell ref="O442:P442"/>
    <mergeCell ref="E441:G441"/>
    <mergeCell ref="E442:G442"/>
    <mergeCell ref="D132:D134"/>
    <mergeCell ref="D262:D264"/>
    <mergeCell ref="D324:D326"/>
    <mergeCell ref="D277:D279"/>
    <mergeCell ref="D210:D212"/>
    <mergeCell ref="D206:D208"/>
    <mergeCell ref="D203:D205"/>
    <mergeCell ref="D41:D43"/>
    <mergeCell ref="M6:N6"/>
    <mergeCell ref="F6:F8"/>
    <mergeCell ref="G6:G8"/>
    <mergeCell ref="L6:L8"/>
    <mergeCell ref="J6:J8"/>
    <mergeCell ref="H7:H8"/>
    <mergeCell ref="D16:D18"/>
    <mergeCell ref="D38:D40"/>
    <mergeCell ref="C110:C112"/>
    <mergeCell ref="O1:Q1"/>
    <mergeCell ref="D95:D97"/>
    <mergeCell ref="Q5:Q8"/>
    <mergeCell ref="K5:P5"/>
    <mergeCell ref="K6:K8"/>
    <mergeCell ref="M7:M8"/>
    <mergeCell ref="O6:O8"/>
    <mergeCell ref="P7:P8"/>
    <mergeCell ref="N7:N8"/>
    <mergeCell ref="D110:D112"/>
    <mergeCell ref="D44:D46"/>
    <mergeCell ref="D113:D115"/>
    <mergeCell ref="D216:D218"/>
    <mergeCell ref="D51:D53"/>
    <mergeCell ref="D92:D94"/>
    <mergeCell ref="D48:D50"/>
    <mergeCell ref="D89:D91"/>
    <mergeCell ref="D85:D87"/>
    <mergeCell ref="D55:D57"/>
    <mergeCell ref="C113:C115"/>
    <mergeCell ref="C210:C212"/>
    <mergeCell ref="D136:D138"/>
    <mergeCell ref="D353:D355"/>
    <mergeCell ref="C277:C279"/>
    <mergeCell ref="C132:C134"/>
    <mergeCell ref="C262:C264"/>
    <mergeCell ref="C126:C128"/>
    <mergeCell ref="D139:D141"/>
    <mergeCell ref="C139:C141"/>
    <mergeCell ref="D406:D408"/>
    <mergeCell ref="D116:D118"/>
    <mergeCell ref="D347:D349"/>
    <mergeCell ref="B324:B326"/>
    <mergeCell ref="C324:C326"/>
    <mergeCell ref="B132:B134"/>
    <mergeCell ref="B116:B118"/>
    <mergeCell ref="B210:B212"/>
    <mergeCell ref="B136:B138"/>
    <mergeCell ref="B119:B121"/>
    <mergeCell ref="O2:Q2"/>
    <mergeCell ref="B3:Q3"/>
    <mergeCell ref="I7:I8"/>
    <mergeCell ref="E5:E8"/>
    <mergeCell ref="C5:C8"/>
    <mergeCell ref="H6:I6"/>
    <mergeCell ref="F5:J5"/>
    <mergeCell ref="D5:D8"/>
    <mergeCell ref="B5:B8"/>
    <mergeCell ref="B123:B125"/>
    <mergeCell ref="B126:B128"/>
    <mergeCell ref="B104:B106"/>
    <mergeCell ref="B107:B109"/>
    <mergeCell ref="B110:B112"/>
    <mergeCell ref="B113:B115"/>
    <mergeCell ref="D356:D358"/>
    <mergeCell ref="B356:B358"/>
    <mergeCell ref="A356:A358"/>
    <mergeCell ref="B347:B349"/>
    <mergeCell ref="A347:A349"/>
    <mergeCell ref="A164:A166"/>
    <mergeCell ref="B164:B166"/>
    <mergeCell ref="D164:D166"/>
    <mergeCell ref="B406:B408"/>
    <mergeCell ref="A406:A408"/>
    <mergeCell ref="D350:D352"/>
    <mergeCell ref="B350:B352"/>
    <mergeCell ref="A350:A352"/>
    <mergeCell ref="B353:B355"/>
    <mergeCell ref="A353:A355"/>
  </mergeCells>
  <printOptions horizontalCentered="1"/>
  <pageMargins left="0.984251968503937" right="0.5905511811023623" top="0.7874015748031497" bottom="0.984251968503937" header="0.3937007874015748" footer="0.3937007874015748"/>
  <pageSetup fitToHeight="0" horizontalDpi="300" verticalDpi="300" orientation="landscape" paperSize="9" scale="4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Klumenko</cp:lastModifiedBy>
  <cp:lastPrinted>2018-09-17T08:18:11Z</cp:lastPrinted>
  <dcterms:created xsi:type="dcterms:W3CDTF">2014-01-17T10:52:16Z</dcterms:created>
  <dcterms:modified xsi:type="dcterms:W3CDTF">2018-09-17T08:18:47Z</dcterms:modified>
  <cp:category/>
  <cp:version/>
  <cp:contentType/>
  <cp:contentStatus/>
</cp:coreProperties>
</file>