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865" windowHeight="9930"/>
  </bookViews>
  <sheets>
    <sheet name="вичитаний" sheetId="7" r:id="rId1"/>
  </sheets>
  <definedNames>
    <definedName name="_xlnm.Print_Titles" localSheetId="0">вичитаний!$5:$7</definedName>
    <definedName name="_xlnm.Print_Area" localSheetId="0">вичитаний!$A$1:$F$148</definedName>
  </definedNames>
  <calcPr calcId="144525" fullCalcOnLoad="1"/>
</workbook>
</file>

<file path=xl/calcChain.xml><?xml version="1.0" encoding="utf-8"?>
<calcChain xmlns="http://schemas.openxmlformats.org/spreadsheetml/2006/main">
  <c r="E73" i="7" l="1"/>
  <c r="E71" i="7" s="1"/>
  <c r="E55" i="7"/>
  <c r="E51" i="7"/>
  <c r="E50" i="7" s="1"/>
  <c r="E92" i="7" s="1"/>
  <c r="E40" i="7"/>
  <c r="F47" i="7"/>
  <c r="D47" i="7"/>
  <c r="E47" i="7"/>
  <c r="C49" i="7"/>
  <c r="C48" i="7"/>
  <c r="C47" i="7"/>
  <c r="D10" i="7"/>
  <c r="C15" i="7"/>
  <c r="E89" i="7"/>
  <c r="E88" i="7"/>
  <c r="F89" i="7"/>
  <c r="F88" i="7"/>
  <c r="D89" i="7"/>
  <c r="D88" i="7"/>
  <c r="C90" i="7"/>
  <c r="C91" i="7"/>
  <c r="D73" i="7"/>
  <c r="D71" i="7"/>
  <c r="C75" i="7"/>
  <c r="C72" i="7"/>
  <c r="D97" i="7"/>
  <c r="D129" i="7"/>
  <c r="D122" i="7" s="1"/>
  <c r="E129" i="7"/>
  <c r="E122" i="7" s="1"/>
  <c r="E94" i="7" s="1"/>
  <c r="E93" i="7" s="1"/>
  <c r="F129" i="7"/>
  <c r="F122" i="7" s="1"/>
  <c r="C127" i="7"/>
  <c r="C140" i="7"/>
  <c r="C132" i="7"/>
  <c r="C138" i="7"/>
  <c r="C134" i="7"/>
  <c r="C124" i="7"/>
  <c r="C98" i="7"/>
  <c r="C116" i="7"/>
  <c r="C118" i="7"/>
  <c r="C104" i="7"/>
  <c r="C139" i="7"/>
  <c r="C111" i="7"/>
  <c r="C117" i="7"/>
  <c r="C119" i="7"/>
  <c r="D16" i="7"/>
  <c r="D27" i="7"/>
  <c r="D32" i="7"/>
  <c r="D37" i="7"/>
  <c r="D40" i="7"/>
  <c r="D39" i="7" s="1"/>
  <c r="D44" i="7"/>
  <c r="D52" i="7"/>
  <c r="D55" i="7"/>
  <c r="C55" i="7"/>
  <c r="D59" i="7"/>
  <c r="D68" i="7"/>
  <c r="D95" i="7"/>
  <c r="E10" i="7"/>
  <c r="E16" i="7"/>
  <c r="C16" i="7"/>
  <c r="E32" i="7"/>
  <c r="E27" i="7"/>
  <c r="E37" i="7"/>
  <c r="E26" i="7"/>
  <c r="C37" i="7"/>
  <c r="E44" i="7"/>
  <c r="C44" i="7"/>
  <c r="C73" i="7"/>
  <c r="E77" i="7"/>
  <c r="E80" i="7"/>
  <c r="E79" i="7"/>
  <c r="C79" i="7"/>
  <c r="E95" i="7"/>
  <c r="E112" i="7"/>
  <c r="E97" i="7"/>
  <c r="F95" i="7"/>
  <c r="F112" i="7"/>
  <c r="F97" i="7" s="1"/>
  <c r="F94" i="7" s="1"/>
  <c r="F93" i="7" s="1"/>
  <c r="F16" i="7"/>
  <c r="F10" i="7"/>
  <c r="F9" i="7"/>
  <c r="F32" i="7"/>
  <c r="F27" i="7"/>
  <c r="F37" i="7"/>
  <c r="F26" i="7"/>
  <c r="F40" i="7"/>
  <c r="F44" i="7"/>
  <c r="F51" i="7"/>
  <c r="F71" i="7"/>
  <c r="F50" i="7" s="1"/>
  <c r="F92" i="7" s="1"/>
  <c r="F142" i="7" s="1"/>
  <c r="C99" i="7"/>
  <c r="C100" i="7"/>
  <c r="C101" i="7"/>
  <c r="C103" i="7"/>
  <c r="C105" i="7"/>
  <c r="C106" i="7"/>
  <c r="C108" i="7"/>
  <c r="C109" i="7"/>
  <c r="C97" i="7" s="1"/>
  <c r="C110" i="7"/>
  <c r="C112" i="7"/>
  <c r="C113" i="7"/>
  <c r="C115" i="7"/>
  <c r="C121" i="7"/>
  <c r="C114" i="7"/>
  <c r="C102" i="7"/>
  <c r="C107" i="7"/>
  <c r="C120" i="7"/>
  <c r="C126" i="7"/>
  <c r="C137" i="7"/>
  <c r="C46" i="7"/>
  <c r="C45" i="7"/>
  <c r="C43" i="7"/>
  <c r="C141" i="7"/>
  <c r="C136" i="7"/>
  <c r="C135" i="7"/>
  <c r="C133" i="7"/>
  <c r="C125" i="7"/>
  <c r="C123" i="7"/>
  <c r="C131" i="7"/>
  <c r="C129" i="7"/>
  <c r="C130" i="7"/>
  <c r="C128" i="7"/>
  <c r="C96" i="7"/>
  <c r="C87" i="7"/>
  <c r="C86" i="7"/>
  <c r="C84" i="7"/>
  <c r="C83" i="7"/>
  <c r="C82" i="7"/>
  <c r="C81" i="7"/>
  <c r="C80" i="7"/>
  <c r="C78" i="7"/>
  <c r="C77" i="7"/>
  <c r="C76" i="7"/>
  <c r="C74" i="7"/>
  <c r="C70" i="7"/>
  <c r="C69" i="7"/>
  <c r="C68" i="7"/>
  <c r="C67" i="7"/>
  <c r="C66" i="7"/>
  <c r="C65" i="7"/>
  <c r="C64" i="7"/>
  <c r="C63" i="7"/>
  <c r="C62" i="7"/>
  <c r="C61" i="7"/>
  <c r="C60" i="7"/>
  <c r="C57" i="7"/>
  <c r="C56" i="7"/>
  <c r="C54" i="7"/>
  <c r="C53" i="7"/>
  <c r="C52" i="7"/>
  <c r="C42" i="7"/>
  <c r="C41" i="7"/>
  <c r="C38" i="7"/>
  <c r="C36" i="7"/>
  <c r="C35" i="7"/>
  <c r="C34" i="7"/>
  <c r="C33" i="7"/>
  <c r="C31" i="7"/>
  <c r="C30" i="7"/>
  <c r="C29" i="7"/>
  <c r="C28" i="7"/>
  <c r="C25" i="7"/>
  <c r="C24" i="7"/>
  <c r="C23" i="7"/>
  <c r="C22" i="7"/>
  <c r="C21" i="7"/>
  <c r="C20" i="7"/>
  <c r="C19" i="7"/>
  <c r="C18" i="7"/>
  <c r="C17" i="7"/>
  <c r="C14" i="7"/>
  <c r="C13" i="7"/>
  <c r="C12" i="7"/>
  <c r="C11" i="7"/>
  <c r="C10" i="7"/>
  <c r="C27" i="7"/>
  <c r="F39" i="7"/>
  <c r="C95" i="7"/>
  <c r="C85" i="7"/>
  <c r="D58" i="7"/>
  <c r="C58" i="7"/>
  <c r="C59" i="7"/>
  <c r="D51" i="7"/>
  <c r="D50" i="7" s="1"/>
  <c r="D26" i="7"/>
  <c r="C26" i="7" s="1"/>
  <c r="D9" i="7"/>
  <c r="C32" i="7"/>
  <c r="E39" i="7"/>
  <c r="F8" i="7"/>
  <c r="E9" i="7"/>
  <c r="C89" i="7"/>
  <c r="C88" i="7" s="1"/>
  <c r="C40" i="7"/>
  <c r="C39" i="7" s="1"/>
  <c r="C9" i="7"/>
  <c r="E8" i="7"/>
  <c r="D8" i="7" l="1"/>
  <c r="C50" i="7"/>
  <c r="C122" i="7"/>
  <c r="D94" i="7"/>
  <c r="C71" i="7"/>
  <c r="E142" i="7"/>
  <c r="C51" i="7"/>
  <c r="C8" i="7" l="1"/>
  <c r="C92" i="7" s="1"/>
  <c r="D92" i="7"/>
  <c r="D93" i="7"/>
  <c r="C93" i="7" s="1"/>
  <c r="C94" i="7"/>
  <c r="C142" i="7" l="1"/>
  <c r="D142" i="7"/>
</calcChain>
</file>

<file path=xl/sharedStrings.xml><?xml version="1.0" encoding="utf-8"?>
<sst xmlns="http://schemas.openxmlformats.org/spreadsheetml/2006/main" count="155" uniqueCount="152">
  <si>
    <t>грн</t>
  </si>
  <si>
    <t>Код</t>
  </si>
  <si>
    <t>Найменування згідно з класифікацією доходів бюджету</t>
  </si>
  <si>
    <t xml:space="preserve">Загальний фонд </t>
  </si>
  <si>
    <t>Спеціальний фонд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</si>
  <si>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</si>
  <si>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</si>
  <si>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</si>
  <si>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</si>
  <si>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</si>
  <si>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</si>
  <si>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</si>
  <si>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</si>
  <si>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</si>
  <si>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11020300</t>
  </si>
  <si>
    <t xml:space="preserve">Податок на прибуток підприємств, створених за участю іноземних інвесторів </t>
  </si>
  <si>
    <t>11020500</t>
  </si>
  <si>
    <t xml:space="preserve">Податок на прибуток іноземних юридичних осіб  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</si>
  <si>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</si>
  <si>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</t>
  </si>
  <si>
    <t>11020900</t>
  </si>
  <si>
    <t>11021000</t>
  </si>
  <si>
    <t>Податок на прибуток приватних підприємств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</si>
  <si>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</si>
  <si>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</si>
  <si>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</si>
  <si>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</si>
  <si>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</si>
  <si>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води </t>
  </si>
  <si>
    <t>Рентна плата за спеціальне використання води для потреб гідроенергетики  </t>
  </si>
  <si>
    <t xml:space="preserve">Надходження рентної плати за спеціальне використання води від підприємств житлово-комунального господарства </t>
  </si>
  <si>
    <t xml:space="preserve"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 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</si>
  <si>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</si>
  <si>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</si>
  <si>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Плата за використання інших природних ресурсів</t>
  </si>
  <si>
    <t xml:space="preserve">Плата за спеціальне використання рибних та інших водних ресурсів  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</si>
  <si>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</si>
  <si>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</si>
  <si>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</si>
  <si>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об’єкти 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</si>
  <si>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 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</si>
  <si>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</si>
  <si>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</si>
  <si>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</si>
  <si>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</si>
  <si>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 xml:space="preserve">Інші надходження  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</si>
  <si>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</si>
  <si>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</si>
  <si>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</si>
  <si>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</si>
  <si>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</t>
  </si>
  <si>
    <t xml:space="preserve">Плата за ліцензії на виробництво спирту етилового, коньячного і плодового, алкогольних напоїв та тютюнових виробів   </t>
  </si>
  <si>
    <t>Плата за ліцензії на право експорту, імпорту та оптової торгівлі спирту етилового, коньячного та плодового  </t>
  </si>
  <si>
    <t>Плата за ліцензії на право експорту, імпорту алкогольними напоями та тютюновими виробами  </t>
  </si>
  <si>
    <t>Плата за ліцензії на право оптової торгівлі алкогольними напоями та тютюновими виробами  </t>
  </si>
  <si>
    <t>Плата за ліцензії на право роздрібної торгівлі алкогольними напоями та тютюновими виробами  </t>
  </si>
  <si>
    <t xml:space="preserve">Плата за ліцензії та сертифікати, що сплачується ліцензіатами за місцем здійснення діяльності 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</si>
  <si>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</si>
  <si>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</si>
  <si>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Інші неподаткові надходження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</si>
  <si>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</si>
  <si>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Доходи від операцій з кредитування та надання гарантій  </t>
  </si>
  <si>
    <t>Власні надходження бюджетних установ</t>
  </si>
  <si>
    <r>
      <t>Надходження від плати за послуги, що надаються бюджетними установами згідно із законодавством</t>
    </r>
    <r>
      <rPr>
        <sz val="12"/>
        <rFont val="Times New Roman"/>
        <family val="1"/>
        <charset val="204"/>
      </rPr>
      <t> </t>
    </r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</si>
  <si>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</si>
  <si>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</si>
  <si>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</si>
  <si>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</si>
  <si>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</si>
  <si>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</si>
  <si>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</si>
  <si>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Разом доходів</t>
  </si>
  <si>
    <t xml:space="preserve">Офіційні трансферти </t>
  </si>
  <si>
    <t>Від органів державного управління</t>
  </si>
  <si>
    <t>Субвенції</t>
  </si>
  <si>
    <t xml:space="preserve">Надходження сум кредиторської та депонентської заборгованості підприємств, організацій та установ, щодо яких минув строк позовної давності </t>
  </si>
  <si>
    <t>Податок на прибуток організацій і підприємств споживчої кооперації, кооперативів та громадських об’єднань</t>
  </si>
  <si>
    <t>Рентна плата за спеціальне використання води (крім рентної плати за спеціальне використання води водних об’єктів місцевого значення) </t>
  </si>
  <si>
    <t xml:space="preserve"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 </t>
  </si>
  <si>
    <t xml:space="preserve">Податок на прибуток банківських організацій, включаючи філіали аналогічних організацій, розташованих на території України  </t>
  </si>
  <si>
    <t>Дотації</t>
  </si>
  <si>
    <t xml:space="preserve">Перший заступник голови обласної ради </t>
  </si>
  <si>
    <t>С. ОЛІЙНИК</t>
  </si>
  <si>
    <t>Плата за розміщення тимчасово вільних коштів місцевих бюджетів</t>
  </si>
  <si>
    <t>Усього</t>
  </si>
  <si>
    <t>у т.ч. бюджет розвитку</t>
  </si>
  <si>
    <t>до рішення обласної ради</t>
  </si>
  <si>
    <t>Доходи обласного бюджету на 2018 рік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</si>
  <si>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</si>
  <si>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</si>
  <si>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</si>
  <si>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</si>
  <si>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</si>
  <si>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витратних матеріалів для закладів охорони здоров’я та лікарських засобів для інгаляційної анестезії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</si>
  <si>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</si>
  <si>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</si>
  <si>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</si>
  <si>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Додаток 1                                        
</t>
  </si>
  <si>
    <t>Усього доходів</t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</si>
  <si>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</si>
  <si>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Субвенція  з державного бюджету місцевим бюджетам на надання пільг та 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</si>
  <si>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</si>
  <si>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</si>
  <si>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</si>
  <si>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</si>
  <si>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Субвенції з місцевих бюджетів іншим місцевим бюджетам</t>
  </si>
  <si>
    <t>Субвенція з місцевого бюджету на співфінансування інвестиційних проектів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</si>
  <si>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</si>
  <si>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у тому числі:</t>
  </si>
  <si>
    <t>Інші субвенції з місцевого бюджету,</t>
  </si>
  <si>
    <t>на створення і використання матеріальних резервів  для запобігання та ліквідації надзвичайних ситуацій техногенного і природного характеру та їх наслідків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</si>
  <si>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</si>
  <si>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</si>
  <si>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</si>
  <si>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</si>
  <si>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</si>
  <si>
    <t xml:space="preserve">Кошти, отримані місцевими бюджетами з державного бюджету </t>
  </si>
  <si>
    <r>
      <t>Кошти, що передаються (отримуються) як компенсація з державного дорожнього фонду місцевим бюджетам за рахунок коштів, передбачених абзацом другим частини четвертої статті 24</t>
    </r>
    <r>
      <rPr>
        <vertAlign val="super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Бюджетного кодексу України</t>
    </r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</si>
  <si>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</si>
  <si>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на розвиток дорожнього господарства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</si>
  <si>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</si>
  <si>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</si>
  <si>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</si>
  <si>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Кошти, отримані від надання учасниками процедури закупівель як забезпечення їх тендерної пропозиції (пропозхиції конкурсних торгів), які не підлягають поверненню цим учасникам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</si>
  <si>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</si>
  <si>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</si>
  <si>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</si>
  <si>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</si>
  <si>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Податок на доходи фізичних осіб від оподаткування пенсійних виплат або щомісячного довічного грошового утримання, що сплачується  (перераховуються) згідно з Податковим кодексом України</t>
  </si>
  <si>
    <t xml:space="preserve">Збір за забруднення навколишнього природного середовища  </t>
  </si>
  <si>
    <t xml:space="preserve">Інші збори за забруднення навколишнього природного середовища до Фонду охорони навколишнього природного середовища  </t>
  </si>
  <si>
    <t xml:space="preserve">Надходження від сплати збору за забруднення навколишнього природного середовища фізичними особами  </t>
  </si>
  <si>
    <t xml:space="preserve">Надходження для фінансового забезпечення реалізації заходів, визначених пунктом 33 розділу VI „Прикінцеві та перехідні положення” Бюджетного кодексу України </t>
  </si>
  <si>
    <t xml:space="preserve">Плата за державну реєстрацію (крім адміністративного збору за проведення державної реєстрації юридичних осіб, фізичних осіб-підприємців та громадських формувань)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</si>
  <si>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</si>
  <si>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Субвенція з державного бюджету місцевим бюджетам на виплату допомоги сім’ям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</si>
  <si>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Субвенція з державного бюджету місцевим бюджетам на реалізацію заходів, спрямованих на розвиток системи охорони здоров’я у сільській місцевості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</si>
  <si>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</si>
  <si>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</si>
  <si>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– 8 пункту 1 статті 10 Закону України  „Про статус ветеранів війни, гарантії їх соціального захисту”, для осіб з інвалідністю І –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– 14 частини другої статті 7 Закону України  „Про статус ветеранів війни, гарантії їх соціального захисту”, та які потребують поліпшення житлових умов 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</si>
  <si>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 на території інших держав, визначених в абзаці першому пункту 1 статті 10 Закону України „Про статус ветеранів війни, гарантії їх соціального захисту”, для осіб з інвалідністю I – II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„Про статус ветеранів війни, гарантії їх соціального захисту”,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</si>
  <si>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„Нова українська школа”</t>
  </si>
  <si>
    <t>Субвенція з місцевого бюджету на утримання об’єктів спільного користування чи ліквідацію негативних наслідків діяльності об’єктів спільного користування</t>
  </si>
  <si>
    <t>на відшкодування витрат за житлово-комунальні послуги та за тимчасове проживання внутрішньо переміщених осіб (вимушених переселенців) у м. Дніпрі</t>
  </si>
  <si>
    <t>обласному бюджету на придбання медикаментів, реагентів та витратних матеріалів для КЗ „Міжобласний центр медичної генетики і пренатальної діагностики імені П.М.Веропотвеляна” ДОР”</t>
  </si>
  <si>
    <t>обласному бюджету на виконання Програми виконання доручень виборців депутатами Дніпровської міської ради VII скликання
на 2016 – 2020 роки</t>
  </si>
  <si>
    <t>на придбання предметів та матеріалів для ДПТНЗ „Марганецький професійний ліцей”</t>
  </si>
  <si>
    <t>обласному бюджету на утримання Криворізької філії КЗ „Дніпропетровська обласна клінічна офтальмологічна лікарня”</t>
  </si>
  <si>
    <t>на капітальний ремонт об’єктів соціально-культурної сфери</t>
  </si>
  <si>
    <t>обласному бюджету на поточний ремонт санітарних автомобілів КЗ „Криворізька станція швидкої медичної допомоги” ДОР”</t>
  </si>
  <si>
    <t>обласному бюджету на поточний ремонт санітарних автомобілів КЗ „Обласний центр екстреної медичної допомоги та медичних катастроф” ДОР”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</si>
  <si>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
11 – 14 частини другої статті 7 або учасниками бойових дій відповідно до пунктів 19 – 20 частини першої статті 6 Закону України „Про статус ветеранів війни, гарантії їх соціального захисту”, та які потребують поліпшення житлових 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</si>
</sst>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9" formatCode="#,##0.0000"/>
  </numFmts>
  <fonts count="14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9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/>
    <xf numFmtId="1" fontId="1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1" fontId="2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1" fontId="1" fillId="2" borderId="2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4" fontId="7" fillId="2" borderId="2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4" fontId="1" fillId="2" borderId="2" xfId="0" applyNumberFormat="1" applyFont="1" applyFill="1" applyBorder="1" applyAlignment="1">
      <alignment horizontal="right" vertical="top"/>
    </xf>
    <xf numFmtId="4" fontId="7" fillId="2" borderId="2" xfId="0" applyNumberFormat="1" applyFont="1" applyFill="1" applyBorder="1" applyAlignment="1">
      <alignment horizontal="right" vertical="top"/>
    </xf>
    <xf numFmtId="4" fontId="1" fillId="2" borderId="4" xfId="0" applyNumberFormat="1" applyFont="1" applyFill="1" applyBorder="1" applyAlignment="1">
      <alignment horizontal="right" vertical="top" wrapText="1"/>
    </xf>
    <xf numFmtId="4" fontId="5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 wrapText="1"/>
    </xf>
    <xf numFmtId="4" fontId="5" fillId="2" borderId="2" xfId="0" applyNumberFormat="1" applyFont="1" applyFill="1" applyBorder="1" applyAlignment="1">
      <alignment horizontal="right" vertical="top" wrapText="1"/>
    </xf>
    <xf numFmtId="4" fontId="6" fillId="2" borderId="2" xfId="0" applyNumberFormat="1" applyFont="1" applyFill="1" applyBorder="1" applyAlignment="1">
      <alignment horizontal="left" vertical="top" wrapText="1"/>
    </xf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/>
    <xf numFmtId="199" fontId="1" fillId="2" borderId="0" xfId="0" applyNumberFormat="1" applyFont="1" applyFill="1" applyAlignment="1">
      <alignment vertical="center"/>
    </xf>
    <xf numFmtId="1" fontId="1" fillId="2" borderId="5" xfId="0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left" vertical="top" wrapText="1"/>
    </xf>
    <xf numFmtId="4" fontId="1" fillId="2" borderId="5" xfId="0" applyNumberFormat="1" applyFont="1" applyFill="1" applyBorder="1" applyAlignment="1">
      <alignment horizontal="right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center" vertical="top" wrapText="1"/>
    </xf>
    <xf numFmtId="4" fontId="1" fillId="2" borderId="6" xfId="0" applyNumberFormat="1" applyFont="1" applyFill="1" applyBorder="1" applyAlignment="1">
      <alignment horizontal="right" vertical="top" wrapText="1"/>
    </xf>
    <xf numFmtId="1" fontId="13" fillId="2" borderId="2" xfId="0" applyNumberFormat="1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4" fontId="6" fillId="2" borderId="5" xfId="0" applyNumberFormat="1" applyFont="1" applyFill="1" applyBorder="1" applyAlignment="1">
      <alignment horizontal="left" vertical="top" wrapText="1"/>
    </xf>
    <xf numFmtId="4" fontId="6" fillId="2" borderId="5" xfId="0" applyNumberFormat="1" applyFont="1" applyFill="1" applyBorder="1" applyAlignment="1">
      <alignment horizontal="right" vertical="top" wrapText="1"/>
    </xf>
    <xf numFmtId="1" fontId="1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right" vertical="top" wrapText="1"/>
    </xf>
    <xf numFmtId="1" fontId="4" fillId="2" borderId="0" xfId="0" applyNumberFormat="1" applyFont="1" applyFill="1" applyBorder="1" applyAlignment="1"/>
    <xf numFmtId="0" fontId="4" fillId="2" borderId="0" xfId="0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horizontal="center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right" vertical="top" wrapText="1"/>
    </xf>
    <xf numFmtId="1" fontId="4" fillId="2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 applyProtection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4977" name="Text Box 1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4978" name="Text Box 2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4979" name="Text Box 3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4980" name="Text Box 4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4981" name="Text Box 5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4982" name="Text Box 6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4983" name="Text Box 7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4984" name="Text Box 8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4985" name="Text Box 9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4986" name="Text Box 10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4987" name="Text Box 11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4988" name="Text Box 12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4989" name="Text Box 13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4990" name="Text Box 14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4991" name="Text Box 15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4992" name="Text Box 16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6"/>
  <sheetViews>
    <sheetView showZeros="0" tabSelected="1" view="pageBreakPreview" zoomScale="70" zoomScaleNormal="75" zoomScaleSheetLayoutView="100" workbookViewId="0">
      <pane xSplit="1" ySplit="7" topLeftCell="B139" activePane="bottomRight" state="frozen"/>
      <selection pane="topRight" activeCell="B1" sqref="B1"/>
      <selection pane="bottomLeft" activeCell="A9" sqref="A9"/>
      <selection pane="bottomRight" activeCell="C146" sqref="C146"/>
    </sheetView>
  </sheetViews>
  <sheetFormatPr defaultColWidth="8.85546875" defaultRowHeight="18.75" x14ac:dyDescent="0.3"/>
  <cols>
    <col min="1" max="1" width="13.42578125" style="1" customWidth="1"/>
    <col min="2" max="2" width="55.85546875" style="1" customWidth="1"/>
    <col min="3" max="3" width="27" style="2" customWidth="1"/>
    <col min="4" max="4" width="26.42578125" style="2" customWidth="1"/>
    <col min="5" max="5" width="23.85546875" style="2" customWidth="1"/>
    <col min="6" max="6" width="23" style="2" customWidth="1"/>
    <col min="7" max="7" width="19.7109375" style="1" customWidth="1"/>
    <col min="8" max="8" width="15.85546875" style="1" customWidth="1"/>
    <col min="9" max="9" width="25.28515625" style="1" customWidth="1"/>
    <col min="10" max="10" width="19.42578125" style="1" customWidth="1"/>
    <col min="11" max="16384" width="8.85546875" style="1"/>
  </cols>
  <sheetData>
    <row r="1" spans="1:27" ht="26.25" customHeight="1" x14ac:dyDescent="0.4">
      <c r="A1" s="3"/>
      <c r="B1" s="3"/>
      <c r="C1" s="4"/>
      <c r="D1" s="64" t="s">
        <v>97</v>
      </c>
      <c r="E1" s="64"/>
      <c r="F1" s="64"/>
    </row>
    <row r="2" spans="1:27" ht="26.25" customHeight="1" x14ac:dyDescent="0.4">
      <c r="A2" s="3"/>
      <c r="B2" s="3"/>
      <c r="C2" s="4"/>
      <c r="D2" s="64" t="s">
        <v>86</v>
      </c>
      <c r="E2" s="64"/>
      <c r="F2" s="64"/>
    </row>
    <row r="3" spans="1:27" ht="26.25" customHeight="1" x14ac:dyDescent="0.4">
      <c r="A3" s="3"/>
      <c r="B3" s="3"/>
      <c r="D3" s="64"/>
      <c r="E3" s="64"/>
      <c r="F3" s="64"/>
    </row>
    <row r="4" spans="1:27" ht="26.25" customHeight="1" x14ac:dyDescent="0.35">
      <c r="A4" s="66" t="s">
        <v>87</v>
      </c>
      <c r="B4" s="66"/>
      <c r="C4" s="66"/>
      <c r="D4" s="66"/>
      <c r="E4" s="66"/>
      <c r="F4" s="66"/>
    </row>
    <row r="5" spans="1:27" ht="26.25" x14ac:dyDescent="0.4">
      <c r="A5" s="3"/>
      <c r="B5" s="3"/>
      <c r="D5" s="5"/>
      <c r="E5" s="5"/>
      <c r="F5" s="6" t="s">
        <v>0</v>
      </c>
    </row>
    <row r="6" spans="1:27" ht="25.5" customHeight="1" x14ac:dyDescent="0.3">
      <c r="A6" s="67" t="s">
        <v>1</v>
      </c>
      <c r="B6" s="67" t="s">
        <v>2</v>
      </c>
      <c r="C6" s="68" t="s">
        <v>84</v>
      </c>
      <c r="D6" s="68" t="s">
        <v>3</v>
      </c>
      <c r="E6" s="68" t="s">
        <v>4</v>
      </c>
      <c r="F6" s="68"/>
    </row>
    <row r="7" spans="1:27" ht="44.25" customHeight="1" x14ac:dyDescent="0.3">
      <c r="A7" s="67"/>
      <c r="B7" s="67"/>
      <c r="C7" s="68"/>
      <c r="D7" s="68"/>
      <c r="E7" s="8" t="s">
        <v>84</v>
      </c>
      <c r="F7" s="7" t="s">
        <v>85</v>
      </c>
    </row>
    <row r="8" spans="1:27" s="24" customFormat="1" ht="20.25" x14ac:dyDescent="0.3">
      <c r="A8" s="19">
        <v>10000000</v>
      </c>
      <c r="B8" s="20" t="s">
        <v>5</v>
      </c>
      <c r="C8" s="21">
        <f t="shared" ref="C8:C77" si="0">D8+E8</f>
        <v>5815457391.3099995</v>
      </c>
      <c r="D8" s="21">
        <f>D9+D26+D39</f>
        <v>5270491300</v>
      </c>
      <c r="E8" s="21">
        <f>E9+E26+E39</f>
        <v>544966091.30999994</v>
      </c>
      <c r="F8" s="21">
        <f>F9+F26+F39</f>
        <v>0</v>
      </c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s="24" customFormat="1" ht="39.75" customHeight="1" x14ac:dyDescent="0.3">
      <c r="A9" s="25">
        <v>11000000</v>
      </c>
      <c r="B9" s="26" t="s">
        <v>6</v>
      </c>
      <c r="C9" s="27">
        <f>D9+E9</f>
        <v>4532687300</v>
      </c>
      <c r="D9" s="27">
        <f>D10+D16</f>
        <v>4532687300</v>
      </c>
      <c r="E9" s="28">
        <f>E10+E16</f>
        <v>0</v>
      </c>
      <c r="F9" s="28">
        <f>F10+F16</f>
        <v>0</v>
      </c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s="24" customFormat="1" ht="21.75" customHeight="1" x14ac:dyDescent="0.3">
      <c r="A10" s="25">
        <v>11010000</v>
      </c>
      <c r="B10" s="26" t="s">
        <v>7</v>
      </c>
      <c r="C10" s="27">
        <f t="shared" si="0"/>
        <v>2916308700</v>
      </c>
      <c r="D10" s="27">
        <f>D11+D12+D13+D14+D15</f>
        <v>2916308700</v>
      </c>
      <c r="E10" s="27">
        <f>E11+E12+E13+E14</f>
        <v>0</v>
      </c>
      <c r="F10" s="27">
        <f>F11+F12+F13+F14</f>
        <v>0</v>
      </c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s="24" customFormat="1" ht="59.25" customHeight="1" x14ac:dyDescent="0.3">
      <c r="A11" s="25">
        <v>11010100</v>
      </c>
      <c r="B11" s="26" t="s">
        <v>8</v>
      </c>
      <c r="C11" s="27">
        <f t="shared" si="0"/>
        <v>2603577300</v>
      </c>
      <c r="D11" s="27">
        <v>2603577300</v>
      </c>
      <c r="E11" s="28">
        <v>0</v>
      </c>
      <c r="F11" s="28">
        <v>0</v>
      </c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s="24" customFormat="1" ht="101.25" customHeight="1" x14ac:dyDescent="0.3">
      <c r="A12" s="25">
        <v>11010200</v>
      </c>
      <c r="B12" s="26" t="s">
        <v>9</v>
      </c>
      <c r="C12" s="27">
        <f t="shared" si="0"/>
        <v>119506900</v>
      </c>
      <c r="D12" s="27">
        <v>119506900</v>
      </c>
      <c r="E12" s="28">
        <v>0</v>
      </c>
      <c r="F12" s="28">
        <v>0</v>
      </c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s="24" customFormat="1" ht="62.25" customHeight="1" x14ac:dyDescent="0.3">
      <c r="A13" s="25">
        <v>11010400</v>
      </c>
      <c r="B13" s="26" t="s">
        <v>10</v>
      </c>
      <c r="C13" s="27">
        <f t="shared" si="0"/>
        <v>163808800</v>
      </c>
      <c r="D13" s="27">
        <v>163808800</v>
      </c>
      <c r="E13" s="28">
        <v>0</v>
      </c>
      <c r="F13" s="28">
        <v>0</v>
      </c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s="24" customFormat="1" ht="61.5" customHeight="1" x14ac:dyDescent="0.3">
      <c r="A14" s="25">
        <v>11010500</v>
      </c>
      <c r="B14" s="26" t="s">
        <v>11</v>
      </c>
      <c r="C14" s="27">
        <f t="shared" si="0"/>
        <v>29232500</v>
      </c>
      <c r="D14" s="27">
        <v>29232500</v>
      </c>
      <c r="E14" s="28">
        <v>0</v>
      </c>
      <c r="F14" s="28">
        <v>0</v>
      </c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s="24" customFormat="1" ht="102.75" customHeight="1" x14ac:dyDescent="0.3">
      <c r="A15" s="25">
        <v>11010900</v>
      </c>
      <c r="B15" s="26" t="s">
        <v>128</v>
      </c>
      <c r="C15" s="27">
        <f>D15+E15</f>
        <v>183200</v>
      </c>
      <c r="D15" s="27">
        <v>183200</v>
      </c>
      <c r="E15" s="28"/>
      <c r="F15" s="28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s="24" customFormat="1" ht="25.15" customHeight="1" x14ac:dyDescent="0.3">
      <c r="A16" s="25">
        <v>11020000</v>
      </c>
      <c r="B16" s="26" t="s">
        <v>12</v>
      </c>
      <c r="C16" s="27">
        <f>D16+E16</f>
        <v>1616378600</v>
      </c>
      <c r="D16" s="27">
        <f>D17+D18+D19+D21+D22+D23+D24+D25+D20</f>
        <v>1616378600</v>
      </c>
      <c r="E16" s="27">
        <f>E17+E18+E19+E21+E22+E23+E24+E25+E20</f>
        <v>0</v>
      </c>
      <c r="F16" s="27">
        <f>F17+F18+F19+F21+F22+F23+F24+F25+F20</f>
        <v>0</v>
      </c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s="24" customFormat="1" ht="44.25" customHeight="1" x14ac:dyDescent="0.3">
      <c r="A17" s="25">
        <v>11020200</v>
      </c>
      <c r="B17" s="26" t="s">
        <v>13</v>
      </c>
      <c r="C17" s="27">
        <f t="shared" si="0"/>
        <v>6215300</v>
      </c>
      <c r="D17" s="27">
        <v>6215300</v>
      </c>
      <c r="E17" s="28"/>
      <c r="F17" s="28">
        <v>0</v>
      </c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s="24" customFormat="1" ht="45" customHeight="1" x14ac:dyDescent="0.3">
      <c r="A18" s="25" t="s">
        <v>14</v>
      </c>
      <c r="B18" s="26" t="s">
        <v>15</v>
      </c>
      <c r="C18" s="27">
        <f t="shared" si="0"/>
        <v>41733400</v>
      </c>
      <c r="D18" s="27">
        <v>41733400</v>
      </c>
      <c r="E18" s="28"/>
      <c r="F18" s="28">
        <v>0</v>
      </c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s="24" customFormat="1" ht="25.9" customHeight="1" x14ac:dyDescent="0.3">
      <c r="A19" s="25" t="s">
        <v>16</v>
      </c>
      <c r="B19" s="26" t="s">
        <v>17</v>
      </c>
      <c r="C19" s="27">
        <f t="shared" si="0"/>
        <v>117248700</v>
      </c>
      <c r="D19" s="27">
        <v>117248700</v>
      </c>
      <c r="E19" s="28">
        <v>0</v>
      </c>
      <c r="F19" s="28">
        <v>0</v>
      </c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s="24" customFormat="1" ht="60.75" customHeight="1" x14ac:dyDescent="0.3">
      <c r="A20" s="25">
        <v>11020600</v>
      </c>
      <c r="B20" s="29" t="s">
        <v>79</v>
      </c>
      <c r="C20" s="27">
        <f t="shared" si="0"/>
        <v>6638800</v>
      </c>
      <c r="D20" s="27">
        <v>6638800</v>
      </c>
      <c r="E20" s="28">
        <v>0</v>
      </c>
      <c r="F20" s="28">
        <v>0</v>
      </c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s="24" customFormat="1" ht="59.25" customHeight="1" x14ac:dyDescent="0.3">
      <c r="A21" s="25" t="s">
        <v>18</v>
      </c>
      <c r="B21" s="26" t="s">
        <v>19</v>
      </c>
      <c r="C21" s="27">
        <f t="shared" si="0"/>
        <v>5838700</v>
      </c>
      <c r="D21" s="27">
        <v>5838700</v>
      </c>
      <c r="E21" s="28">
        <v>0</v>
      </c>
      <c r="F21" s="28">
        <v>0</v>
      </c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s="24" customFormat="1" ht="59.25" customHeight="1" x14ac:dyDescent="0.3">
      <c r="A22" s="25" t="s">
        <v>20</v>
      </c>
      <c r="B22" s="26" t="s">
        <v>76</v>
      </c>
      <c r="C22" s="27">
        <f t="shared" si="0"/>
        <v>86000</v>
      </c>
      <c r="D22" s="27">
        <v>86000</v>
      </c>
      <c r="E22" s="28">
        <v>0</v>
      </c>
      <c r="F22" s="28">
        <v>0</v>
      </c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s="24" customFormat="1" ht="22.7" customHeight="1" x14ac:dyDescent="0.3">
      <c r="A23" s="25" t="s">
        <v>21</v>
      </c>
      <c r="B23" s="26" t="s">
        <v>22</v>
      </c>
      <c r="C23" s="27">
        <f t="shared" si="0"/>
        <v>1438146107</v>
      </c>
      <c r="D23" s="27">
        <v>1438146107</v>
      </c>
      <c r="E23" s="28">
        <v>0</v>
      </c>
      <c r="F23" s="28">
        <v>0</v>
      </c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s="24" customFormat="1" ht="22.7" customHeight="1" x14ac:dyDescent="0.3">
      <c r="A24" s="25" t="s">
        <v>23</v>
      </c>
      <c r="B24" s="26" t="s">
        <v>24</v>
      </c>
      <c r="C24" s="27">
        <f t="shared" si="0"/>
        <v>293</v>
      </c>
      <c r="D24" s="27">
        <v>293</v>
      </c>
      <c r="E24" s="28">
        <v>0</v>
      </c>
      <c r="F24" s="28">
        <v>0</v>
      </c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s="24" customFormat="1" ht="81" customHeight="1" x14ac:dyDescent="0.3">
      <c r="A25" s="25" t="s">
        <v>25</v>
      </c>
      <c r="B25" s="26" t="s">
        <v>26</v>
      </c>
      <c r="C25" s="27">
        <f t="shared" si="0"/>
        <v>471300</v>
      </c>
      <c r="D25" s="27">
        <v>471300</v>
      </c>
      <c r="E25" s="28">
        <v>0</v>
      </c>
      <c r="F25" s="28">
        <v>0</v>
      </c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s="24" customFormat="1" ht="42.75" customHeight="1" x14ac:dyDescent="0.3">
      <c r="A26" s="25">
        <v>13000000</v>
      </c>
      <c r="B26" s="26" t="s">
        <v>27</v>
      </c>
      <c r="C26" s="27">
        <f t="shared" si="0"/>
        <v>737804000</v>
      </c>
      <c r="D26" s="27">
        <f>D27+D32+D37</f>
        <v>737804000</v>
      </c>
      <c r="E26" s="28">
        <f>SUM(E32)+E27+E37</f>
        <v>0</v>
      </c>
      <c r="F26" s="28">
        <f>SUM(F32)+F27+F37</f>
        <v>0</v>
      </c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s="24" customFormat="1" ht="23.25" customHeight="1" x14ac:dyDescent="0.3">
      <c r="A27" s="25">
        <v>13020000</v>
      </c>
      <c r="B27" s="26" t="s">
        <v>28</v>
      </c>
      <c r="C27" s="27">
        <f t="shared" si="0"/>
        <v>113219600</v>
      </c>
      <c r="D27" s="27">
        <f>D28+D29+D30+D31</f>
        <v>113219600</v>
      </c>
      <c r="E27" s="28">
        <f>SUM(E28:E31)</f>
        <v>0</v>
      </c>
      <c r="F27" s="28">
        <f>SUM(F28:F31)</f>
        <v>0</v>
      </c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s="31" customFormat="1" ht="60.75" customHeight="1" x14ac:dyDescent="0.3">
      <c r="A28" s="25">
        <v>13020100</v>
      </c>
      <c r="B28" s="26" t="s">
        <v>77</v>
      </c>
      <c r="C28" s="27">
        <f t="shared" si="0"/>
        <v>75876400</v>
      </c>
      <c r="D28" s="27">
        <v>75876400</v>
      </c>
      <c r="E28" s="28">
        <v>0</v>
      </c>
      <c r="F28" s="28">
        <v>0</v>
      </c>
      <c r="G28" s="22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s="31" customFormat="1" ht="39.75" customHeight="1" x14ac:dyDescent="0.3">
      <c r="A29" s="25">
        <v>13020300</v>
      </c>
      <c r="B29" s="26" t="s">
        <v>29</v>
      </c>
      <c r="C29" s="27">
        <f t="shared" si="0"/>
        <v>22761700</v>
      </c>
      <c r="D29" s="27">
        <v>22761700</v>
      </c>
      <c r="E29" s="28">
        <v>0</v>
      </c>
      <c r="F29" s="28">
        <v>0</v>
      </c>
      <c r="G29" s="22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s="31" customFormat="1" ht="61.5" customHeight="1" x14ac:dyDescent="0.3">
      <c r="A30" s="25">
        <v>13020400</v>
      </c>
      <c r="B30" s="26" t="s">
        <v>30</v>
      </c>
      <c r="C30" s="27">
        <f t="shared" si="0"/>
        <v>14451900</v>
      </c>
      <c r="D30" s="27">
        <v>14451900</v>
      </c>
      <c r="E30" s="28">
        <v>0</v>
      </c>
      <c r="F30" s="28">
        <v>0</v>
      </c>
      <c r="G30" s="22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s="24" customFormat="1" ht="80.25" customHeight="1" x14ac:dyDescent="0.3">
      <c r="A31" s="25">
        <v>13020600</v>
      </c>
      <c r="B31" s="26" t="s">
        <v>31</v>
      </c>
      <c r="C31" s="27">
        <f t="shared" si="0"/>
        <v>129600</v>
      </c>
      <c r="D31" s="27">
        <v>129600</v>
      </c>
      <c r="E31" s="28"/>
      <c r="F31" s="28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s="24" customFormat="1" ht="26.25" customHeight="1" x14ac:dyDescent="0.3">
      <c r="A32" s="25">
        <v>13030000</v>
      </c>
      <c r="B32" s="26" t="s">
        <v>32</v>
      </c>
      <c r="C32" s="27">
        <f>D32+E32</f>
        <v>624393100</v>
      </c>
      <c r="D32" s="27">
        <f>D33+D34+D35+D36</f>
        <v>624393100</v>
      </c>
      <c r="E32" s="28">
        <f>E33</f>
        <v>0</v>
      </c>
      <c r="F32" s="28">
        <f>F33</f>
        <v>0</v>
      </c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s="24" customFormat="1" ht="63.75" customHeight="1" x14ac:dyDescent="0.3">
      <c r="A33" s="25">
        <v>13030100</v>
      </c>
      <c r="B33" s="26" t="s">
        <v>33</v>
      </c>
      <c r="C33" s="32">
        <f>D33+E33</f>
        <v>607409000</v>
      </c>
      <c r="D33" s="32">
        <v>607409000</v>
      </c>
      <c r="E33" s="28">
        <v>0</v>
      </c>
      <c r="F33" s="28">
        <v>0</v>
      </c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s="24" customFormat="1" ht="47.25" customHeight="1" x14ac:dyDescent="0.3">
      <c r="A34" s="25">
        <v>13030700</v>
      </c>
      <c r="B34" s="26" t="s">
        <v>88</v>
      </c>
      <c r="C34" s="32">
        <f>D34+E34</f>
        <v>780100</v>
      </c>
      <c r="D34" s="32">
        <v>780100</v>
      </c>
      <c r="E34" s="28"/>
      <c r="F34" s="28"/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s="24" customFormat="1" ht="47.25" customHeight="1" x14ac:dyDescent="0.3">
      <c r="A35" s="25">
        <v>13030800</v>
      </c>
      <c r="B35" s="26" t="s">
        <v>89</v>
      </c>
      <c r="C35" s="32">
        <f>D35+E35</f>
        <v>15121800</v>
      </c>
      <c r="D35" s="32">
        <v>15121800</v>
      </c>
      <c r="E35" s="28"/>
      <c r="F35" s="28"/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s="24" customFormat="1" ht="43.5" customHeight="1" x14ac:dyDescent="0.3">
      <c r="A36" s="25">
        <v>13030900</v>
      </c>
      <c r="B36" s="26" t="s">
        <v>90</v>
      </c>
      <c r="C36" s="32">
        <f>D36+E36</f>
        <v>1082200</v>
      </c>
      <c r="D36" s="32">
        <v>1082200</v>
      </c>
      <c r="E36" s="28"/>
      <c r="F36" s="28"/>
      <c r="G36" s="2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s="24" customFormat="1" ht="28.5" customHeight="1" x14ac:dyDescent="0.3">
      <c r="A37" s="25">
        <v>13070000</v>
      </c>
      <c r="B37" s="26" t="s">
        <v>34</v>
      </c>
      <c r="C37" s="32">
        <f t="shared" si="0"/>
        <v>191300</v>
      </c>
      <c r="D37" s="32">
        <f>D38</f>
        <v>191300</v>
      </c>
      <c r="E37" s="33">
        <f>E38</f>
        <v>0</v>
      </c>
      <c r="F37" s="33">
        <f>F38</f>
        <v>0</v>
      </c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s="24" customFormat="1" ht="40.5" customHeight="1" x14ac:dyDescent="0.3">
      <c r="A38" s="25">
        <v>13070200</v>
      </c>
      <c r="B38" s="26" t="s">
        <v>35</v>
      </c>
      <c r="C38" s="32">
        <f t="shared" si="0"/>
        <v>191300</v>
      </c>
      <c r="D38" s="32">
        <v>191300</v>
      </c>
      <c r="E38" s="28">
        <v>0</v>
      </c>
      <c r="F38" s="28">
        <v>0</v>
      </c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s="24" customFormat="1" ht="24" customHeight="1" x14ac:dyDescent="0.3">
      <c r="A39" s="25">
        <v>19000000</v>
      </c>
      <c r="B39" s="26" t="s">
        <v>36</v>
      </c>
      <c r="C39" s="27">
        <f>C40+C44+C47</f>
        <v>544966091.30999994</v>
      </c>
      <c r="D39" s="27">
        <f>D40+D44+D47</f>
        <v>0</v>
      </c>
      <c r="E39" s="27">
        <f>E40+E44+E47</f>
        <v>544966091.30999994</v>
      </c>
      <c r="F39" s="27">
        <f>F40+F44</f>
        <v>0</v>
      </c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s="24" customFormat="1" ht="21" customHeight="1" x14ac:dyDescent="0.3">
      <c r="A40" s="25">
        <v>19010000</v>
      </c>
      <c r="B40" s="26" t="s">
        <v>37</v>
      </c>
      <c r="C40" s="27">
        <f t="shared" si="0"/>
        <v>299497449</v>
      </c>
      <c r="D40" s="27">
        <f>SUM(D41:D43)</f>
        <v>0</v>
      </c>
      <c r="E40" s="27">
        <f>E41+E42+E43</f>
        <v>299497449</v>
      </c>
      <c r="F40" s="27">
        <f>SUM(F41:F43)</f>
        <v>0</v>
      </c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s="24" customFormat="1" ht="62.25" customHeight="1" x14ac:dyDescent="0.3">
      <c r="A41" s="25">
        <v>19010100</v>
      </c>
      <c r="B41" s="26" t="s">
        <v>38</v>
      </c>
      <c r="C41" s="27">
        <f t="shared" si="0"/>
        <v>144268049</v>
      </c>
      <c r="D41" s="27"/>
      <c r="E41" s="27">
        <v>144268049</v>
      </c>
      <c r="F41" s="27">
        <v>0</v>
      </c>
      <c r="G41" s="2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s="24" customFormat="1" ht="38.25" customHeight="1" x14ac:dyDescent="0.3">
      <c r="A42" s="25">
        <v>19010200</v>
      </c>
      <c r="B42" s="26" t="s">
        <v>39</v>
      </c>
      <c r="C42" s="27">
        <f t="shared" si="0"/>
        <v>12025800</v>
      </c>
      <c r="D42" s="27"/>
      <c r="E42" s="27">
        <v>12025800</v>
      </c>
      <c r="F42" s="27">
        <v>0</v>
      </c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s="24" customFormat="1" ht="81.75" customHeight="1" x14ac:dyDescent="0.3">
      <c r="A43" s="25">
        <v>19010300</v>
      </c>
      <c r="B43" s="26" t="s">
        <v>40</v>
      </c>
      <c r="C43" s="27">
        <f>D43+E43</f>
        <v>143203600</v>
      </c>
      <c r="D43" s="27">
        <v>0</v>
      </c>
      <c r="E43" s="27">
        <v>143203600</v>
      </c>
      <c r="F43" s="27">
        <v>0</v>
      </c>
      <c r="G43" s="22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s="24" customFormat="1" ht="81.75" customHeight="1" x14ac:dyDescent="0.3">
      <c r="A44" s="25">
        <v>19020000</v>
      </c>
      <c r="B44" s="26" t="s">
        <v>132</v>
      </c>
      <c r="C44" s="27">
        <f>D44+E44</f>
        <v>245466908.31</v>
      </c>
      <c r="D44" s="27">
        <f>D45</f>
        <v>0</v>
      </c>
      <c r="E44" s="27">
        <f>E45+E46</f>
        <v>245466908.31</v>
      </c>
      <c r="F44" s="27">
        <f>F45</f>
        <v>0</v>
      </c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s="24" customFormat="1" ht="37.5" x14ac:dyDescent="0.3">
      <c r="A45" s="25">
        <v>19020200</v>
      </c>
      <c r="B45" s="26" t="s">
        <v>116</v>
      </c>
      <c r="C45" s="27">
        <f>D45+E45</f>
        <v>245309299.46000001</v>
      </c>
      <c r="D45" s="27"/>
      <c r="E45" s="27">
        <v>245309299.46000001</v>
      </c>
      <c r="F45" s="27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s="24" customFormat="1" ht="102" customHeight="1" x14ac:dyDescent="0.3">
      <c r="A46" s="25">
        <v>19020300</v>
      </c>
      <c r="B46" s="29" t="s">
        <v>117</v>
      </c>
      <c r="C46" s="27">
        <f>D46+E46</f>
        <v>157608.85</v>
      </c>
      <c r="D46" s="27"/>
      <c r="E46" s="27">
        <v>157608.85</v>
      </c>
      <c r="F46" s="27"/>
      <c r="G46" s="22"/>
      <c r="H46" s="22"/>
      <c r="I46" s="22"/>
      <c r="J46" s="22"/>
      <c r="K46" s="22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s="24" customFormat="1" ht="37.5" x14ac:dyDescent="0.3">
      <c r="A47" s="25">
        <v>19050000</v>
      </c>
      <c r="B47" s="26" t="s">
        <v>129</v>
      </c>
      <c r="C47" s="34">
        <f>C48+C49</f>
        <v>1734</v>
      </c>
      <c r="D47" s="34">
        <f>D48+D49</f>
        <v>0</v>
      </c>
      <c r="E47" s="34">
        <f>E48+E49</f>
        <v>1734</v>
      </c>
      <c r="F47" s="34">
        <f>F48+F49</f>
        <v>0</v>
      </c>
      <c r="G47" s="22"/>
      <c r="H47" s="22"/>
      <c r="I47" s="22"/>
      <c r="J47" s="22"/>
      <c r="K47" s="22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s="24" customFormat="1" ht="56.25" x14ac:dyDescent="0.3">
      <c r="A48" s="25">
        <v>19050200</v>
      </c>
      <c r="B48" s="26" t="s">
        <v>130</v>
      </c>
      <c r="C48" s="34">
        <f>D48+E48</f>
        <v>1312</v>
      </c>
      <c r="D48" s="34"/>
      <c r="E48" s="34">
        <v>1312</v>
      </c>
      <c r="F48" s="34"/>
      <c r="G48" s="22"/>
      <c r="H48" s="22"/>
      <c r="I48" s="22"/>
      <c r="J48" s="22"/>
      <c r="K48" s="22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s="24" customFormat="1" ht="56.25" x14ac:dyDescent="0.3">
      <c r="A49" s="25">
        <v>19050300</v>
      </c>
      <c r="B49" s="29" t="s">
        <v>131</v>
      </c>
      <c r="C49" s="34">
        <f>D49+E49</f>
        <v>422</v>
      </c>
      <c r="D49" s="34"/>
      <c r="E49" s="34">
        <v>422</v>
      </c>
      <c r="F49" s="34"/>
      <c r="G49" s="22"/>
      <c r="H49" s="22"/>
      <c r="I49" s="22"/>
      <c r="J49" s="22"/>
      <c r="K49" s="22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s="24" customFormat="1" ht="20.25" x14ac:dyDescent="0.3">
      <c r="A50" s="19">
        <v>20000000</v>
      </c>
      <c r="B50" s="35" t="s">
        <v>41</v>
      </c>
      <c r="C50" s="36">
        <f>D50+E50</f>
        <v>425258696</v>
      </c>
      <c r="D50" s="37">
        <f>D51+D58+D71+D79</f>
        <v>194629168</v>
      </c>
      <c r="E50" s="37">
        <f>E51+E58+E71+E79</f>
        <v>230629528</v>
      </c>
      <c r="F50" s="37">
        <f>F51+F58+F71+F79</f>
        <v>0</v>
      </c>
      <c r="G50" s="22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s="24" customFormat="1" ht="40.5" customHeight="1" x14ac:dyDescent="0.3">
      <c r="A51" s="25">
        <v>21000000</v>
      </c>
      <c r="B51" s="26" t="s">
        <v>42</v>
      </c>
      <c r="C51" s="27">
        <f t="shared" si="0"/>
        <v>112887800</v>
      </c>
      <c r="D51" s="27">
        <f>D52+D55+D57+D54</f>
        <v>94192800</v>
      </c>
      <c r="E51" s="27">
        <f>E52+E55+E57+E54</f>
        <v>18695000</v>
      </c>
      <c r="F51" s="27">
        <f>F52+F55+F57+F54</f>
        <v>0</v>
      </c>
      <c r="G51" s="2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s="24" customFormat="1" ht="135.75" customHeight="1" x14ac:dyDescent="0.3">
      <c r="A52" s="25">
        <v>21010000</v>
      </c>
      <c r="B52" s="26" t="s">
        <v>43</v>
      </c>
      <c r="C52" s="27">
        <f t="shared" si="0"/>
        <v>4900</v>
      </c>
      <c r="D52" s="27">
        <f>D53</f>
        <v>4900</v>
      </c>
      <c r="E52" s="27"/>
      <c r="F52" s="27"/>
      <c r="G52" s="22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s="24" customFormat="1" ht="83.25" customHeight="1" x14ac:dyDescent="0.3">
      <c r="A53" s="25">
        <v>21010300</v>
      </c>
      <c r="B53" s="26" t="s">
        <v>44</v>
      </c>
      <c r="C53" s="27">
        <f t="shared" si="0"/>
        <v>4900</v>
      </c>
      <c r="D53" s="27">
        <v>4900</v>
      </c>
      <c r="E53" s="27">
        <v>0</v>
      </c>
      <c r="F53" s="27">
        <v>0</v>
      </c>
      <c r="G53" s="22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s="24" customFormat="1" ht="45" customHeight="1" x14ac:dyDescent="0.3">
      <c r="A54" s="25">
        <v>21050000</v>
      </c>
      <c r="B54" s="26" t="s">
        <v>83</v>
      </c>
      <c r="C54" s="27">
        <f t="shared" si="0"/>
        <v>92807900</v>
      </c>
      <c r="D54" s="27">
        <v>92807900</v>
      </c>
      <c r="E54" s="27">
        <v>0</v>
      </c>
      <c r="F54" s="27">
        <v>0</v>
      </c>
      <c r="G54" s="22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s="24" customFormat="1" ht="22.5" customHeight="1" x14ac:dyDescent="0.3">
      <c r="A55" s="25">
        <v>21080000</v>
      </c>
      <c r="B55" s="26" t="s">
        <v>45</v>
      </c>
      <c r="C55" s="27">
        <f t="shared" si="0"/>
        <v>1380000</v>
      </c>
      <c r="D55" s="27">
        <f>D56</f>
        <v>1380000</v>
      </c>
      <c r="E55" s="27">
        <f>E56</f>
        <v>0</v>
      </c>
      <c r="F55" s="27"/>
      <c r="G55" s="22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s="24" customFormat="1" ht="23.25" customHeight="1" x14ac:dyDescent="0.3">
      <c r="A56" s="25">
        <v>21080500</v>
      </c>
      <c r="B56" s="26" t="s">
        <v>46</v>
      </c>
      <c r="C56" s="27">
        <f t="shared" si="0"/>
        <v>1380000</v>
      </c>
      <c r="D56" s="27">
        <v>1380000</v>
      </c>
      <c r="E56" s="27"/>
      <c r="F56" s="27"/>
      <c r="G56" s="22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s="24" customFormat="1" ht="59.25" customHeight="1" x14ac:dyDescent="0.3">
      <c r="A57" s="25">
        <v>21110000</v>
      </c>
      <c r="B57" s="26" t="s">
        <v>47</v>
      </c>
      <c r="C57" s="27">
        <f t="shared" si="0"/>
        <v>18695000</v>
      </c>
      <c r="D57" s="27"/>
      <c r="E57" s="27">
        <v>18695000</v>
      </c>
      <c r="F57" s="27">
        <v>0</v>
      </c>
      <c r="G57" s="22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s="24" customFormat="1" ht="42" customHeight="1" x14ac:dyDescent="0.3">
      <c r="A58" s="25">
        <v>22000000</v>
      </c>
      <c r="B58" s="26" t="s">
        <v>48</v>
      </c>
      <c r="C58" s="27">
        <f t="shared" si="0"/>
        <v>96036000</v>
      </c>
      <c r="D58" s="27">
        <f>D59+D68+D70</f>
        <v>96036000</v>
      </c>
      <c r="E58" s="27"/>
      <c r="F58" s="27"/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s="24" customFormat="1" ht="21.75" customHeight="1" x14ac:dyDescent="0.3">
      <c r="A59" s="25">
        <v>22010000</v>
      </c>
      <c r="B59" s="26" t="s">
        <v>49</v>
      </c>
      <c r="C59" s="27">
        <f t="shared" si="0"/>
        <v>89747500</v>
      </c>
      <c r="D59" s="27">
        <f>D60+D61+D62+D63+D64+D65+D66+D67</f>
        <v>89747500</v>
      </c>
      <c r="E59" s="27"/>
      <c r="F59" s="27"/>
      <c r="G59" s="22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s="24" customFormat="1" ht="105.75" customHeight="1" x14ac:dyDescent="0.3">
      <c r="A60" s="25">
        <v>22010200</v>
      </c>
      <c r="B60" s="26" t="s">
        <v>50</v>
      </c>
      <c r="C60" s="27">
        <f t="shared" si="0"/>
        <v>90000</v>
      </c>
      <c r="D60" s="27">
        <v>90000</v>
      </c>
      <c r="E60" s="27">
        <v>0</v>
      </c>
      <c r="F60" s="27">
        <v>0</v>
      </c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s="24" customFormat="1" ht="59.25" customHeight="1" x14ac:dyDescent="0.3">
      <c r="A61" s="25">
        <v>22010500</v>
      </c>
      <c r="B61" s="26" t="s">
        <v>51</v>
      </c>
      <c r="C61" s="27">
        <f t="shared" si="0"/>
        <v>18720</v>
      </c>
      <c r="D61" s="27">
        <v>18720</v>
      </c>
      <c r="E61" s="27">
        <v>0</v>
      </c>
      <c r="F61" s="27">
        <v>0</v>
      </c>
      <c r="G61" s="22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s="24" customFormat="1" ht="58.5" customHeight="1" x14ac:dyDescent="0.3">
      <c r="A62" s="25">
        <v>22010600</v>
      </c>
      <c r="B62" s="26" t="s">
        <v>52</v>
      </c>
      <c r="C62" s="27">
        <f t="shared" si="0"/>
        <v>1560</v>
      </c>
      <c r="D62" s="27">
        <v>1560</v>
      </c>
      <c r="E62" s="27">
        <v>0</v>
      </c>
      <c r="F62" s="27">
        <v>0</v>
      </c>
      <c r="G62" s="22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s="24" customFormat="1" ht="59.25" customHeight="1" x14ac:dyDescent="0.3">
      <c r="A63" s="25">
        <v>22010700</v>
      </c>
      <c r="B63" s="26" t="s">
        <v>53</v>
      </c>
      <c r="C63" s="27">
        <f t="shared" si="0"/>
        <v>22620</v>
      </c>
      <c r="D63" s="27">
        <v>22620</v>
      </c>
      <c r="E63" s="27"/>
      <c r="F63" s="27"/>
      <c r="G63" s="22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 s="24" customFormat="1" ht="81" customHeight="1" x14ac:dyDescent="0.3">
      <c r="A64" s="25">
        <v>22010900</v>
      </c>
      <c r="B64" s="26" t="s">
        <v>133</v>
      </c>
      <c r="C64" s="27">
        <f t="shared" si="0"/>
        <v>115000</v>
      </c>
      <c r="D64" s="27">
        <v>115000</v>
      </c>
      <c r="E64" s="27"/>
      <c r="F64" s="27"/>
      <c r="G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s="24" customFormat="1" ht="59.25" customHeight="1" x14ac:dyDescent="0.3">
      <c r="A65" s="25">
        <v>22011000</v>
      </c>
      <c r="B65" s="26" t="s">
        <v>54</v>
      </c>
      <c r="C65" s="27">
        <f t="shared" si="0"/>
        <v>24144200</v>
      </c>
      <c r="D65" s="27">
        <v>24144200</v>
      </c>
      <c r="E65" s="27">
        <v>0</v>
      </c>
      <c r="F65" s="27">
        <v>0</v>
      </c>
      <c r="G65" s="22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27" s="24" customFormat="1" ht="66" customHeight="1" x14ac:dyDescent="0.3">
      <c r="A66" s="25">
        <v>22011100</v>
      </c>
      <c r="B66" s="26" t="s">
        <v>55</v>
      </c>
      <c r="C66" s="27">
        <f t="shared" si="0"/>
        <v>63055400</v>
      </c>
      <c r="D66" s="27">
        <v>63055400</v>
      </c>
      <c r="E66" s="27">
        <v>0</v>
      </c>
      <c r="F66" s="27">
        <v>0</v>
      </c>
      <c r="G66" s="22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:27" s="24" customFormat="1" ht="41.25" customHeight="1" x14ac:dyDescent="0.3">
      <c r="A67" s="25">
        <v>22011800</v>
      </c>
      <c r="B67" s="26" t="s">
        <v>56</v>
      </c>
      <c r="C67" s="27">
        <f t="shared" si="0"/>
        <v>2300000</v>
      </c>
      <c r="D67" s="27">
        <v>2300000</v>
      </c>
      <c r="E67" s="27">
        <v>0</v>
      </c>
      <c r="F67" s="27">
        <v>0</v>
      </c>
      <c r="G67" s="22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27" s="24" customFormat="1" ht="63" customHeight="1" x14ac:dyDescent="0.3">
      <c r="A68" s="25">
        <v>22080000</v>
      </c>
      <c r="B68" s="26" t="s">
        <v>57</v>
      </c>
      <c r="C68" s="27">
        <f t="shared" si="0"/>
        <v>6118500</v>
      </c>
      <c r="D68" s="27">
        <f>D69</f>
        <v>6118500</v>
      </c>
      <c r="E68" s="27"/>
      <c r="F68" s="27"/>
      <c r="G68" s="22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:27" s="24" customFormat="1" ht="79.5" customHeight="1" x14ac:dyDescent="0.3">
      <c r="A69" s="25">
        <v>22080400</v>
      </c>
      <c r="B69" s="26" t="s">
        <v>58</v>
      </c>
      <c r="C69" s="27">
        <f t="shared" si="0"/>
        <v>6118500</v>
      </c>
      <c r="D69" s="27">
        <v>6118500</v>
      </c>
      <c r="E69" s="27">
        <v>0</v>
      </c>
      <c r="F69" s="27">
        <v>0</v>
      </c>
      <c r="G69" s="22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27" s="24" customFormat="1" ht="123.75" customHeight="1" x14ac:dyDescent="0.3">
      <c r="A70" s="25">
        <v>22130000</v>
      </c>
      <c r="B70" s="26" t="s">
        <v>99</v>
      </c>
      <c r="C70" s="27">
        <f t="shared" si="0"/>
        <v>170000</v>
      </c>
      <c r="D70" s="27">
        <v>170000</v>
      </c>
      <c r="E70" s="27">
        <v>0</v>
      </c>
      <c r="F70" s="27">
        <v>0</v>
      </c>
      <c r="G70" s="22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:27" s="24" customFormat="1" ht="26.25" customHeight="1" x14ac:dyDescent="0.3">
      <c r="A71" s="25">
        <v>24000000</v>
      </c>
      <c r="B71" s="26" t="s">
        <v>59</v>
      </c>
      <c r="C71" s="27">
        <f>D71+E71</f>
        <v>5277430</v>
      </c>
      <c r="D71" s="27">
        <f>D73+D77+D72</f>
        <v>4400368</v>
      </c>
      <c r="E71" s="27">
        <f>E73+E77+E72</f>
        <v>877062</v>
      </c>
      <c r="F71" s="27">
        <f>F73+F77</f>
        <v>0</v>
      </c>
      <c r="G71" s="22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24" customFormat="1" ht="75" x14ac:dyDescent="0.3">
      <c r="A72" s="25">
        <v>24030000</v>
      </c>
      <c r="B72" s="26" t="s">
        <v>75</v>
      </c>
      <c r="C72" s="27">
        <f>D72+E72</f>
        <v>409</v>
      </c>
      <c r="D72" s="27">
        <v>409</v>
      </c>
      <c r="E72" s="27"/>
      <c r="F72" s="27"/>
      <c r="G72" s="22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27" s="24" customFormat="1" ht="29.25" customHeight="1" x14ac:dyDescent="0.3">
      <c r="A73" s="25">
        <v>24060000</v>
      </c>
      <c r="B73" s="26" t="s">
        <v>46</v>
      </c>
      <c r="C73" s="27">
        <f t="shared" si="0"/>
        <v>5225676</v>
      </c>
      <c r="D73" s="27">
        <f>D74+D76+D75</f>
        <v>4399959</v>
      </c>
      <c r="E73" s="27">
        <f>E74+E76</f>
        <v>825717</v>
      </c>
      <c r="F73" s="27"/>
      <c r="G73" s="22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s="24" customFormat="1" ht="21.75" customHeight="1" x14ac:dyDescent="0.3">
      <c r="A74" s="25">
        <v>24060300</v>
      </c>
      <c r="B74" s="26" t="s">
        <v>46</v>
      </c>
      <c r="C74" s="27">
        <f t="shared" si="0"/>
        <v>4370801</v>
      </c>
      <c r="D74" s="27">
        <v>4370801</v>
      </c>
      <c r="E74" s="27"/>
      <c r="F74" s="27">
        <v>0</v>
      </c>
      <c r="G74" s="22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s="24" customFormat="1" ht="93.75" x14ac:dyDescent="0.3">
      <c r="A75" s="25">
        <v>24061900</v>
      </c>
      <c r="B75" s="26" t="s">
        <v>123</v>
      </c>
      <c r="C75" s="27">
        <f>D75+E75</f>
        <v>29158</v>
      </c>
      <c r="D75" s="27">
        <v>29158</v>
      </c>
      <c r="E75" s="27"/>
      <c r="F75" s="27"/>
      <c r="G75" s="2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 s="24" customFormat="1" ht="79.5" customHeight="1" x14ac:dyDescent="0.3">
      <c r="A76" s="25">
        <v>24062100</v>
      </c>
      <c r="B76" s="26" t="s">
        <v>60</v>
      </c>
      <c r="C76" s="27">
        <f t="shared" si="0"/>
        <v>825717</v>
      </c>
      <c r="D76" s="27"/>
      <c r="E76" s="27">
        <v>825717</v>
      </c>
      <c r="F76" s="27"/>
      <c r="G76" s="22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s="24" customFormat="1" ht="36" customHeight="1" x14ac:dyDescent="0.3">
      <c r="A77" s="25">
        <v>24110000</v>
      </c>
      <c r="B77" s="26" t="s">
        <v>61</v>
      </c>
      <c r="C77" s="27">
        <f t="shared" si="0"/>
        <v>51345</v>
      </c>
      <c r="D77" s="27"/>
      <c r="E77" s="27">
        <f>E78</f>
        <v>51345</v>
      </c>
      <c r="F77" s="27"/>
      <c r="G77" s="22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 s="24" customFormat="1" ht="98.25" customHeight="1" x14ac:dyDescent="0.3">
      <c r="A78" s="25">
        <v>24110900</v>
      </c>
      <c r="B78" s="26" t="s">
        <v>78</v>
      </c>
      <c r="C78" s="27">
        <f t="shared" ref="C78:C87" si="1">D78+E78</f>
        <v>51345</v>
      </c>
      <c r="D78" s="27"/>
      <c r="E78" s="27">
        <v>51345</v>
      </c>
      <c r="F78" s="27"/>
      <c r="G78" s="22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s="24" customFormat="1" ht="30.75" customHeight="1" x14ac:dyDescent="0.3">
      <c r="A79" s="25">
        <v>25000000</v>
      </c>
      <c r="B79" s="26" t="s">
        <v>62</v>
      </c>
      <c r="C79" s="27">
        <f t="shared" si="1"/>
        <v>211057466</v>
      </c>
      <c r="D79" s="27"/>
      <c r="E79" s="27">
        <f>E80+E85</f>
        <v>211057466</v>
      </c>
      <c r="F79" s="27"/>
      <c r="G79" s="22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s="24" customFormat="1" ht="59.25" customHeight="1" x14ac:dyDescent="0.3">
      <c r="A80" s="25">
        <v>25010000</v>
      </c>
      <c r="B80" s="26" t="s">
        <v>63</v>
      </c>
      <c r="C80" s="27">
        <f t="shared" si="1"/>
        <v>154873080</v>
      </c>
      <c r="D80" s="27"/>
      <c r="E80" s="27">
        <f>E81+E82+E83+E84</f>
        <v>154873080</v>
      </c>
      <c r="F80" s="27"/>
      <c r="G80" s="22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s="24" customFormat="1" ht="47.25" customHeight="1" x14ac:dyDescent="0.3">
      <c r="A81" s="25">
        <v>25010100</v>
      </c>
      <c r="B81" s="26" t="s">
        <v>64</v>
      </c>
      <c r="C81" s="27">
        <f t="shared" si="1"/>
        <v>107617855</v>
      </c>
      <c r="D81" s="27"/>
      <c r="E81" s="27">
        <v>107617855</v>
      </c>
      <c r="F81" s="27"/>
      <c r="G81" s="22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s="24" customFormat="1" ht="42" customHeight="1" x14ac:dyDescent="0.3">
      <c r="A82" s="25">
        <v>25010200</v>
      </c>
      <c r="B82" s="26" t="s">
        <v>65</v>
      </c>
      <c r="C82" s="27">
        <f t="shared" si="1"/>
        <v>39244537</v>
      </c>
      <c r="D82" s="27"/>
      <c r="E82" s="27">
        <v>39244537</v>
      </c>
      <c r="F82" s="27"/>
      <c r="G82" s="22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 s="24" customFormat="1" ht="21.75" customHeight="1" x14ac:dyDescent="0.3">
      <c r="A83" s="25">
        <v>25010300</v>
      </c>
      <c r="B83" s="26" t="s">
        <v>66</v>
      </c>
      <c r="C83" s="27">
        <f t="shared" si="1"/>
        <v>7785488</v>
      </c>
      <c r="D83" s="27"/>
      <c r="E83" s="27">
        <v>7785488</v>
      </c>
      <c r="F83" s="27"/>
      <c r="G83" s="22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:27" s="24" customFormat="1" ht="59.25" customHeight="1" x14ac:dyDescent="0.3">
      <c r="A84" s="25">
        <v>25010400</v>
      </c>
      <c r="B84" s="26" t="s">
        <v>67</v>
      </c>
      <c r="C84" s="27">
        <f t="shared" si="1"/>
        <v>225200</v>
      </c>
      <c r="D84" s="27"/>
      <c r="E84" s="27">
        <v>225200</v>
      </c>
      <c r="F84" s="27"/>
      <c r="G84" s="22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 s="24" customFormat="1" ht="42.75" customHeight="1" x14ac:dyDescent="0.3">
      <c r="A85" s="25">
        <v>25020000</v>
      </c>
      <c r="B85" s="26" t="s">
        <v>68</v>
      </c>
      <c r="C85" s="27">
        <f t="shared" si="1"/>
        <v>56184386</v>
      </c>
      <c r="D85" s="27"/>
      <c r="E85" s="27">
        <v>56184386</v>
      </c>
      <c r="F85" s="27"/>
      <c r="G85" s="22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 s="24" customFormat="1" ht="25.5" customHeight="1" x14ac:dyDescent="0.3">
      <c r="A86" s="25">
        <v>25020100</v>
      </c>
      <c r="B86" s="26" t="s">
        <v>69</v>
      </c>
      <c r="C86" s="27">
        <f t="shared" si="1"/>
        <v>41000</v>
      </c>
      <c r="D86" s="27"/>
      <c r="E86" s="27">
        <v>41000</v>
      </c>
      <c r="F86" s="27"/>
      <c r="G86" s="22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 s="24" customFormat="1" ht="177" customHeight="1" x14ac:dyDescent="0.3">
      <c r="A87" s="25">
        <v>25020200</v>
      </c>
      <c r="B87" s="26" t="s">
        <v>70</v>
      </c>
      <c r="C87" s="27">
        <f t="shared" si="1"/>
        <v>56143386</v>
      </c>
      <c r="D87" s="27"/>
      <c r="E87" s="27">
        <v>56143386</v>
      </c>
      <c r="F87" s="27"/>
      <c r="G87" s="22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s="24" customFormat="1" ht="20.25" x14ac:dyDescent="0.3">
      <c r="A88" s="19">
        <v>30000000</v>
      </c>
      <c r="B88" s="35" t="s">
        <v>124</v>
      </c>
      <c r="C88" s="36">
        <f>C89</f>
        <v>1908027</v>
      </c>
      <c r="D88" s="37">
        <f>D89</f>
        <v>8027</v>
      </c>
      <c r="E88" s="37">
        <f>E89</f>
        <v>1900000</v>
      </c>
      <c r="F88" s="37">
        <f>F89</f>
        <v>1900000</v>
      </c>
      <c r="G88" s="22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s="24" customFormat="1" ht="23.25" customHeight="1" x14ac:dyDescent="0.3">
      <c r="A89" s="25">
        <v>31000000</v>
      </c>
      <c r="B89" s="26" t="s">
        <v>125</v>
      </c>
      <c r="C89" s="27">
        <f>D89+E89</f>
        <v>1908027</v>
      </c>
      <c r="D89" s="27">
        <f>D90+D91</f>
        <v>8027</v>
      </c>
      <c r="E89" s="27">
        <f>E90+E91</f>
        <v>1900000</v>
      </c>
      <c r="F89" s="27">
        <f>F90+F91</f>
        <v>1900000</v>
      </c>
      <c r="G89" s="22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 s="24" customFormat="1" ht="56.25" x14ac:dyDescent="0.3">
      <c r="A90" s="25">
        <v>31020000</v>
      </c>
      <c r="B90" s="26" t="s">
        <v>126</v>
      </c>
      <c r="C90" s="27">
        <f>D90+E90</f>
        <v>8027</v>
      </c>
      <c r="D90" s="27">
        <v>8027</v>
      </c>
      <c r="E90" s="27"/>
      <c r="F90" s="27"/>
      <c r="G90" s="22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s="24" customFormat="1" ht="56.25" x14ac:dyDescent="0.3">
      <c r="A91" s="25">
        <v>31030000</v>
      </c>
      <c r="B91" s="26" t="s">
        <v>127</v>
      </c>
      <c r="C91" s="27">
        <f>D91+E91</f>
        <v>1900000</v>
      </c>
      <c r="D91" s="27"/>
      <c r="E91" s="27">
        <v>1900000</v>
      </c>
      <c r="F91" s="27">
        <v>1900000</v>
      </c>
      <c r="G91" s="22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s="24" customFormat="1" ht="24.75" customHeight="1" x14ac:dyDescent="0.3">
      <c r="A92" s="25"/>
      <c r="B92" s="38" t="s">
        <v>71</v>
      </c>
      <c r="C92" s="36">
        <f>SUM(C8,C50)+C88</f>
        <v>6242624114.3099995</v>
      </c>
      <c r="D92" s="36">
        <f>SUM(D8,D50)+D88</f>
        <v>5465128495</v>
      </c>
      <c r="E92" s="36">
        <f>SUM(E8,E50)+E88</f>
        <v>777495619.30999994</v>
      </c>
      <c r="F92" s="36">
        <f>SUM(F8,F50)+F88</f>
        <v>1900000</v>
      </c>
      <c r="G92" s="22"/>
      <c r="H92" s="22"/>
      <c r="I92" s="22"/>
      <c r="J92" s="22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 s="24" customFormat="1" ht="23.25" customHeight="1" x14ac:dyDescent="0.3">
      <c r="A93" s="19">
        <v>40000000</v>
      </c>
      <c r="B93" s="38" t="s">
        <v>72</v>
      </c>
      <c r="C93" s="36">
        <f>SUM(D93,E93)</f>
        <v>15349569879</v>
      </c>
      <c r="D93" s="36">
        <f>D94</f>
        <v>14007694543</v>
      </c>
      <c r="E93" s="36">
        <f>E94</f>
        <v>1341875336</v>
      </c>
      <c r="F93" s="36">
        <f>F94</f>
        <v>726895436</v>
      </c>
      <c r="G93" s="22"/>
      <c r="H93" s="22"/>
      <c r="I93" s="22"/>
      <c r="J93" s="22"/>
      <c r="K93" s="22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 s="24" customFormat="1" ht="23.25" customHeight="1" x14ac:dyDescent="0.3">
      <c r="A94" s="25">
        <v>41000000</v>
      </c>
      <c r="B94" s="26" t="s">
        <v>73</v>
      </c>
      <c r="C94" s="27">
        <f>SUM(D94,E94)</f>
        <v>15349569879</v>
      </c>
      <c r="D94" s="27">
        <f>D95+D97+D122</f>
        <v>14007694543</v>
      </c>
      <c r="E94" s="27">
        <f>E95+E97+E122</f>
        <v>1341875336</v>
      </c>
      <c r="F94" s="27">
        <f>F95+F97+F122</f>
        <v>726895436</v>
      </c>
      <c r="G94" s="22"/>
      <c r="H94" s="22"/>
      <c r="I94" s="22"/>
      <c r="J94" s="22"/>
      <c r="K94" s="22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s="24" customFormat="1" ht="23.25" customHeight="1" x14ac:dyDescent="0.3">
      <c r="A95" s="25">
        <v>41020000</v>
      </c>
      <c r="B95" s="26" t="s">
        <v>80</v>
      </c>
      <c r="C95" s="27">
        <f>D95+E95</f>
        <v>961455100</v>
      </c>
      <c r="D95" s="27">
        <f>D96</f>
        <v>961455100</v>
      </c>
      <c r="E95" s="27">
        <f>E96</f>
        <v>0</v>
      </c>
      <c r="F95" s="27">
        <f>F96</f>
        <v>0</v>
      </c>
      <c r="G95" s="22"/>
      <c r="H95" s="22"/>
      <c r="I95" s="22"/>
      <c r="J95" s="22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s="24" customFormat="1" ht="85.5" customHeight="1" x14ac:dyDescent="0.3">
      <c r="A96" s="25">
        <v>41020200</v>
      </c>
      <c r="B96" s="29" t="s">
        <v>134</v>
      </c>
      <c r="C96" s="27">
        <f>SUM(D96,E96)</f>
        <v>961455100</v>
      </c>
      <c r="D96" s="27">
        <v>961455100</v>
      </c>
      <c r="E96" s="27"/>
      <c r="F96" s="27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s="24" customFormat="1" ht="21.75" customHeight="1" x14ac:dyDescent="0.3">
      <c r="A97" s="25">
        <v>41030000</v>
      </c>
      <c r="B97" s="26" t="s">
        <v>74</v>
      </c>
      <c r="C97" s="27">
        <f>C99+C100+C101+C103+C105+C106+C108+C109+C110+C112+C113+C115+C121+C119+C118+C114+C102+C107+C120+C116+C117+C111+C104+C98</f>
        <v>14187619214</v>
      </c>
      <c r="D97" s="27">
        <f>D99+D100+D101+D103+D105+D106+D108+D109+D110+D112+D113+D115+D121+D119+D118+D114+D102+D107+D120+D116+D117+D111+D104+D98</f>
        <v>13029353451</v>
      </c>
      <c r="E97" s="27">
        <f>E99+E100+E101+E103+E105+E106+E108+E109+E110+E112+E113+E115+E121+E119+E118+E114+E102+E107+E120+E116+E117+E111+E104+E98</f>
        <v>1158265763</v>
      </c>
      <c r="F97" s="27">
        <f>F99+F100+F101+F103+F105+F106+F108+F109+F110+F112+F113+F115+F121+F119+F118+F114+F102+F107+F120+F116+F117+F111+F104+F98</f>
        <v>573285863</v>
      </c>
      <c r="G97" s="22"/>
      <c r="H97" s="22"/>
      <c r="I97" s="22"/>
      <c r="J97" s="22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s="41" customFormat="1" ht="327.75" customHeight="1" x14ac:dyDescent="0.3">
      <c r="A98" s="25">
        <v>41030500</v>
      </c>
      <c r="B98" s="29" t="s">
        <v>151</v>
      </c>
      <c r="C98" s="27">
        <f>D98+E98</f>
        <v>3002084</v>
      </c>
      <c r="D98" s="27">
        <v>3002084</v>
      </c>
      <c r="E98" s="27"/>
      <c r="F98" s="27"/>
      <c r="G98" s="39"/>
      <c r="H98" s="39"/>
      <c r="I98" s="39"/>
      <c r="J98" s="39"/>
      <c r="K98" s="39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</row>
    <row r="99" spans="1:27" s="24" customFormat="1" ht="268.5" customHeight="1" x14ac:dyDescent="0.3">
      <c r="A99" s="25">
        <v>41030600</v>
      </c>
      <c r="B99" s="26" t="s">
        <v>135</v>
      </c>
      <c r="C99" s="27">
        <f>SUM(D99,E99)</f>
        <v>4252710900</v>
      </c>
      <c r="D99" s="27">
        <v>4252710900</v>
      </c>
      <c r="E99" s="27"/>
      <c r="F99" s="27"/>
      <c r="G99" s="22"/>
      <c r="H99" s="23"/>
      <c r="I99" s="42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s="24" customFormat="1" ht="177.75" customHeight="1" x14ac:dyDescent="0.3">
      <c r="A100" s="25">
        <v>41030800</v>
      </c>
      <c r="B100" s="26" t="s">
        <v>100</v>
      </c>
      <c r="C100" s="27">
        <f>SUM(D100,E100)</f>
        <v>5455127500</v>
      </c>
      <c r="D100" s="27">
        <v>5455127500</v>
      </c>
      <c r="E100" s="27"/>
      <c r="F100" s="27"/>
      <c r="G100" s="22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s="24" customFormat="1" ht="97.5" customHeight="1" x14ac:dyDescent="0.3">
      <c r="A101" s="25">
        <v>41031000</v>
      </c>
      <c r="B101" s="26" t="s">
        <v>101</v>
      </c>
      <c r="C101" s="27">
        <f>SUM(D101,E101)</f>
        <v>49732100</v>
      </c>
      <c r="D101" s="27">
        <v>49732100</v>
      </c>
      <c r="E101" s="27"/>
      <c r="F101" s="27"/>
      <c r="G101" s="22"/>
    </row>
    <row r="102" spans="1:27" s="24" customFormat="1" ht="80.25" customHeight="1" x14ac:dyDescent="0.3">
      <c r="A102" s="25">
        <v>41031400</v>
      </c>
      <c r="B102" s="29" t="s">
        <v>115</v>
      </c>
      <c r="C102" s="27">
        <f>SUM(D102,E102)</f>
        <v>97754063</v>
      </c>
      <c r="D102" s="27"/>
      <c r="E102" s="27">
        <v>97754063</v>
      </c>
      <c r="F102" s="27">
        <v>97754063</v>
      </c>
      <c r="G102" s="22"/>
    </row>
    <row r="103" spans="1:27" s="24" customFormat="1" ht="81.75" customHeight="1" x14ac:dyDescent="0.3">
      <c r="A103" s="25">
        <v>41032600</v>
      </c>
      <c r="B103" s="26" t="s">
        <v>91</v>
      </c>
      <c r="C103" s="27">
        <f>D103+E103</f>
        <v>11487600</v>
      </c>
      <c r="D103" s="27">
        <v>11487600</v>
      </c>
      <c r="E103" s="27"/>
      <c r="F103" s="27"/>
      <c r="G103" s="22"/>
    </row>
    <row r="104" spans="1:27" s="24" customFormat="1" ht="81.75" customHeight="1" x14ac:dyDescent="0.3">
      <c r="A104" s="25">
        <v>41033300</v>
      </c>
      <c r="B104" s="26" t="s">
        <v>136</v>
      </c>
      <c r="C104" s="27">
        <f>D104+E104</f>
        <v>40401100</v>
      </c>
      <c r="D104" s="27">
        <v>40401100</v>
      </c>
      <c r="E104" s="27"/>
      <c r="F104" s="27"/>
      <c r="G104" s="22"/>
    </row>
    <row r="105" spans="1:27" s="24" customFormat="1" ht="60.75" customHeight="1" x14ac:dyDescent="0.3">
      <c r="A105" s="25">
        <v>41033600</v>
      </c>
      <c r="B105" s="26" t="s">
        <v>92</v>
      </c>
      <c r="C105" s="27">
        <f>SUM(D105,E105)</f>
        <v>83248400</v>
      </c>
      <c r="D105" s="27">
        <v>83248400</v>
      </c>
      <c r="E105" s="27"/>
      <c r="F105" s="27"/>
      <c r="G105" s="22"/>
    </row>
    <row r="106" spans="1:27" s="24" customFormat="1" ht="82.5" customHeight="1" x14ac:dyDescent="0.3">
      <c r="A106" s="25">
        <v>41033700</v>
      </c>
      <c r="B106" s="26" t="s">
        <v>93</v>
      </c>
      <c r="C106" s="27">
        <f t="shared" ref="C106:C111" si="2">D106+E106</f>
        <v>1579400</v>
      </c>
      <c r="D106" s="27">
        <v>1579400</v>
      </c>
      <c r="E106" s="27"/>
      <c r="F106" s="27"/>
      <c r="G106" s="22"/>
    </row>
    <row r="107" spans="1:27" s="24" customFormat="1" ht="82.5" customHeight="1" x14ac:dyDescent="0.3">
      <c r="A107" s="25">
        <v>41033800</v>
      </c>
      <c r="B107" s="26" t="s">
        <v>118</v>
      </c>
      <c r="C107" s="27">
        <f t="shared" si="2"/>
        <v>2930000</v>
      </c>
      <c r="D107" s="27">
        <v>2930000</v>
      </c>
      <c r="E107" s="27"/>
      <c r="F107" s="27"/>
      <c r="G107" s="22"/>
    </row>
    <row r="108" spans="1:27" s="24" customFormat="1" ht="43.5" customHeight="1" x14ac:dyDescent="0.3">
      <c r="A108" s="25">
        <v>41033900</v>
      </c>
      <c r="B108" s="26" t="s">
        <v>94</v>
      </c>
      <c r="C108" s="27">
        <f t="shared" si="2"/>
        <v>563738700</v>
      </c>
      <c r="D108" s="27">
        <v>563738700</v>
      </c>
      <c r="E108" s="27"/>
      <c r="F108" s="27"/>
      <c r="G108" s="22"/>
    </row>
    <row r="109" spans="1:27" s="24" customFormat="1" ht="39.75" customHeight="1" x14ac:dyDescent="0.3">
      <c r="A109" s="25">
        <v>41034200</v>
      </c>
      <c r="B109" s="26" t="s">
        <v>95</v>
      </c>
      <c r="C109" s="27">
        <f t="shared" si="2"/>
        <v>2175542200</v>
      </c>
      <c r="D109" s="27">
        <v>2175542200</v>
      </c>
      <c r="E109" s="27"/>
      <c r="F109" s="27"/>
      <c r="G109" s="22"/>
    </row>
    <row r="110" spans="1:27" s="24" customFormat="1" ht="120" customHeight="1" x14ac:dyDescent="0.3">
      <c r="A110" s="25">
        <v>41034400</v>
      </c>
      <c r="B110" s="26" t="s">
        <v>102</v>
      </c>
      <c r="C110" s="27">
        <f t="shared" si="2"/>
        <v>56547900</v>
      </c>
      <c r="D110" s="27">
        <v>56547900</v>
      </c>
      <c r="E110" s="27"/>
      <c r="F110" s="27"/>
      <c r="G110" s="22"/>
    </row>
    <row r="111" spans="1:27" s="24" customFormat="1" ht="75" x14ac:dyDescent="0.3">
      <c r="A111" s="25">
        <v>41034500</v>
      </c>
      <c r="B111" s="26" t="s">
        <v>120</v>
      </c>
      <c r="C111" s="27">
        <f t="shared" si="2"/>
        <v>20984000</v>
      </c>
      <c r="D111" s="27">
        <v>20984000</v>
      </c>
      <c r="E111" s="27"/>
      <c r="F111" s="27"/>
      <c r="G111" s="22"/>
    </row>
    <row r="112" spans="1:27" s="24" customFormat="1" ht="131.25" x14ac:dyDescent="0.3">
      <c r="A112" s="25">
        <v>41034900</v>
      </c>
      <c r="B112" s="26" t="s">
        <v>137</v>
      </c>
      <c r="C112" s="27">
        <f>SUM(D112,E112)</f>
        <v>493207700</v>
      </c>
      <c r="D112" s="27"/>
      <c r="E112" s="27">
        <f>284809200+208398500</f>
        <v>493207700</v>
      </c>
      <c r="F112" s="27">
        <f>284809200+190722600</f>
        <v>475531800</v>
      </c>
      <c r="G112" s="22"/>
    </row>
    <row r="113" spans="1:27" s="24" customFormat="1" ht="83.25" customHeight="1" x14ac:dyDescent="0.3">
      <c r="A113" s="25">
        <v>41035100</v>
      </c>
      <c r="B113" s="26" t="s">
        <v>96</v>
      </c>
      <c r="C113" s="27">
        <f>SUM(D113,E113)</f>
        <v>10049200</v>
      </c>
      <c r="D113" s="27">
        <v>10049200</v>
      </c>
      <c r="E113" s="27"/>
      <c r="F113" s="27"/>
      <c r="G113" s="22"/>
    </row>
    <row r="114" spans="1:27" s="24" customFormat="1" ht="58.5" customHeight="1" x14ac:dyDescent="0.3">
      <c r="A114" s="25">
        <v>41035400</v>
      </c>
      <c r="B114" s="26" t="s">
        <v>113</v>
      </c>
      <c r="C114" s="27">
        <f>D114+E114</f>
        <v>50880700</v>
      </c>
      <c r="D114" s="27">
        <v>50880700</v>
      </c>
      <c r="E114" s="27"/>
      <c r="F114" s="27"/>
      <c r="G114" s="22"/>
    </row>
    <row r="115" spans="1:27" s="24" customFormat="1" ht="231" customHeight="1" x14ac:dyDescent="0.3">
      <c r="A115" s="25">
        <v>41035800</v>
      </c>
      <c r="B115" s="26" t="s">
        <v>138</v>
      </c>
      <c r="C115" s="27">
        <f t="shared" ref="C115:C120" si="3">SUM(D115,E115)</f>
        <v>128297700</v>
      </c>
      <c r="D115" s="27">
        <v>128297700</v>
      </c>
      <c r="E115" s="27"/>
      <c r="F115" s="27"/>
      <c r="G115" s="22"/>
    </row>
    <row r="116" spans="1:27" s="24" customFormat="1" ht="288" customHeight="1" x14ac:dyDescent="0.3">
      <c r="A116" s="25">
        <v>41036100</v>
      </c>
      <c r="B116" s="26" t="s">
        <v>139</v>
      </c>
      <c r="C116" s="27">
        <f t="shared" si="3"/>
        <v>21191898</v>
      </c>
      <c r="D116" s="27">
        <v>21191898</v>
      </c>
      <c r="E116" s="27"/>
      <c r="F116" s="27"/>
      <c r="G116" s="22"/>
    </row>
    <row r="117" spans="1:27" s="24" customFormat="1" ht="318.75" x14ac:dyDescent="0.3">
      <c r="A117" s="43">
        <v>41036400</v>
      </c>
      <c r="B117" s="44" t="s">
        <v>140</v>
      </c>
      <c r="C117" s="45">
        <f t="shared" si="3"/>
        <v>3686869</v>
      </c>
      <c r="D117" s="45">
        <v>3686869</v>
      </c>
      <c r="E117" s="45"/>
      <c r="F117" s="45"/>
      <c r="G117" s="22"/>
      <c r="H117" s="22"/>
      <c r="I117" s="22"/>
      <c r="J117" s="22"/>
      <c r="K117" s="22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1:27" s="24" customFormat="1" ht="311.25" customHeight="1" x14ac:dyDescent="0.3">
      <c r="A118" s="46">
        <v>41036600</v>
      </c>
      <c r="B118" s="47" t="s">
        <v>112</v>
      </c>
      <c r="C118" s="34">
        <f t="shared" si="3"/>
        <v>13859000</v>
      </c>
      <c r="D118" s="34"/>
      <c r="E118" s="34">
        <v>13859000</v>
      </c>
      <c r="F118" s="34"/>
      <c r="G118" s="22"/>
    </row>
    <row r="119" spans="1:27" s="24" customFormat="1" ht="83.25" customHeight="1" x14ac:dyDescent="0.3">
      <c r="A119" s="25">
        <v>41037000</v>
      </c>
      <c r="B119" s="26" t="s">
        <v>104</v>
      </c>
      <c r="C119" s="27">
        <f t="shared" si="3"/>
        <v>1602400</v>
      </c>
      <c r="D119" s="27">
        <v>1602400</v>
      </c>
      <c r="E119" s="27"/>
      <c r="F119" s="27"/>
      <c r="G119" s="22"/>
    </row>
    <row r="120" spans="1:27" s="24" customFormat="1" ht="83.25" customHeight="1" x14ac:dyDescent="0.3">
      <c r="A120" s="25">
        <v>41037200</v>
      </c>
      <c r="B120" s="26" t="s">
        <v>141</v>
      </c>
      <c r="C120" s="27">
        <f t="shared" si="3"/>
        <v>96612800</v>
      </c>
      <c r="D120" s="27">
        <v>96612800</v>
      </c>
      <c r="E120" s="27"/>
      <c r="F120" s="27"/>
      <c r="G120" s="22"/>
    </row>
    <row r="121" spans="1:27" s="24" customFormat="1" ht="139.5" customHeight="1" x14ac:dyDescent="0.3">
      <c r="A121" s="25">
        <v>41037300</v>
      </c>
      <c r="B121" s="26" t="s">
        <v>103</v>
      </c>
      <c r="C121" s="27">
        <f t="shared" ref="C121:C141" si="4">D121+E121</f>
        <v>553445000</v>
      </c>
      <c r="D121" s="27"/>
      <c r="E121" s="27">
        <v>553445000</v>
      </c>
      <c r="F121" s="27"/>
      <c r="G121" s="22"/>
      <c r="H121" s="22"/>
      <c r="I121" s="22"/>
      <c r="J121" s="22"/>
    </row>
    <row r="122" spans="1:27" s="24" customFormat="1" ht="37.5" x14ac:dyDescent="0.3">
      <c r="A122" s="25">
        <v>41050000</v>
      </c>
      <c r="B122" s="26" t="s">
        <v>105</v>
      </c>
      <c r="C122" s="27">
        <f>D122+E122</f>
        <v>200495565</v>
      </c>
      <c r="D122" s="27">
        <f>D126+D128+D129+D123+D125+D141+D124+D127</f>
        <v>16885992</v>
      </c>
      <c r="E122" s="27">
        <f>E126+E128+E129+E123+E125+E141+E124+E127</f>
        <v>183609573</v>
      </c>
      <c r="F122" s="27">
        <f>F126+F128+F129+F123+F125+F141+F124+F127</f>
        <v>153609573</v>
      </c>
      <c r="G122" s="22"/>
      <c r="H122" s="22"/>
      <c r="I122" s="22"/>
      <c r="J122" s="22"/>
    </row>
    <row r="123" spans="1:27" s="24" customFormat="1" ht="65.25" customHeight="1" x14ac:dyDescent="0.3">
      <c r="A123" s="25">
        <v>41051500</v>
      </c>
      <c r="B123" s="26" t="s">
        <v>111</v>
      </c>
      <c r="C123" s="27">
        <f>D123+E123</f>
        <v>6399600</v>
      </c>
      <c r="D123" s="27">
        <v>6399600</v>
      </c>
      <c r="E123" s="27"/>
      <c r="F123" s="27"/>
      <c r="G123" s="22"/>
      <c r="H123" s="22"/>
      <c r="I123" s="22"/>
      <c r="J123" s="22"/>
    </row>
    <row r="124" spans="1:27" s="24" customFormat="1" ht="80.25" customHeight="1" x14ac:dyDescent="0.3">
      <c r="A124" s="25">
        <v>41052300</v>
      </c>
      <c r="B124" s="26" t="s">
        <v>121</v>
      </c>
      <c r="C124" s="27">
        <f>D124+E124</f>
        <v>1000000</v>
      </c>
      <c r="D124" s="27">
        <v>1000000</v>
      </c>
      <c r="E124" s="27"/>
      <c r="F124" s="27"/>
      <c r="G124" s="22"/>
      <c r="H124" s="22"/>
      <c r="I124" s="22"/>
      <c r="J124" s="22"/>
    </row>
    <row r="125" spans="1:27" s="24" customFormat="1" ht="83.25" customHeight="1" x14ac:dyDescent="0.3">
      <c r="A125" s="25">
        <v>41053300</v>
      </c>
      <c r="B125" s="26" t="s">
        <v>142</v>
      </c>
      <c r="C125" s="27">
        <f>D125+E125</f>
        <v>397200</v>
      </c>
      <c r="D125" s="27">
        <v>397200</v>
      </c>
      <c r="E125" s="27"/>
      <c r="F125" s="27"/>
      <c r="G125" s="22"/>
      <c r="H125" s="22"/>
      <c r="I125" s="22"/>
      <c r="J125" s="22"/>
      <c r="K125" s="22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 spans="1:27" s="24" customFormat="1" ht="119.25" customHeight="1" x14ac:dyDescent="0.3">
      <c r="A126" s="25">
        <v>41053500</v>
      </c>
      <c r="B126" s="26" t="s">
        <v>107</v>
      </c>
      <c r="C126" s="27">
        <f t="shared" si="4"/>
        <v>41831000</v>
      </c>
      <c r="D126" s="27">
        <v>0</v>
      </c>
      <c r="E126" s="27">
        <v>41831000</v>
      </c>
      <c r="F126" s="27">
        <v>41831000</v>
      </c>
      <c r="G126" s="22"/>
      <c r="H126" s="22"/>
      <c r="I126" s="22"/>
      <c r="J126" s="22"/>
    </row>
    <row r="127" spans="1:27" s="24" customFormat="1" ht="37.5" x14ac:dyDescent="0.3">
      <c r="A127" s="25">
        <v>41053600</v>
      </c>
      <c r="B127" s="26" t="s">
        <v>122</v>
      </c>
      <c r="C127" s="27">
        <f>D127+E127</f>
        <v>30000000</v>
      </c>
      <c r="D127" s="27"/>
      <c r="E127" s="27">
        <v>30000000</v>
      </c>
      <c r="F127" s="27"/>
      <c r="G127" s="22"/>
      <c r="H127" s="22"/>
      <c r="I127" s="22"/>
      <c r="J127" s="22"/>
      <c r="K127" s="22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 spans="1:27" s="24" customFormat="1" ht="47.25" customHeight="1" x14ac:dyDescent="0.3">
      <c r="A128" s="25">
        <v>41053700</v>
      </c>
      <c r="B128" s="26" t="s">
        <v>106</v>
      </c>
      <c r="C128" s="27">
        <f t="shared" si="4"/>
        <v>90238958</v>
      </c>
      <c r="D128" s="27">
        <v>0</v>
      </c>
      <c r="E128" s="27">
        <v>90238958</v>
      </c>
      <c r="F128" s="27">
        <v>90238958</v>
      </c>
      <c r="G128" s="22"/>
      <c r="H128" s="22"/>
      <c r="I128" s="22"/>
      <c r="J128" s="22"/>
    </row>
    <row r="129" spans="1:27" s="24" customFormat="1" x14ac:dyDescent="0.3">
      <c r="A129" s="25">
        <v>41053900</v>
      </c>
      <c r="B129" s="26" t="s">
        <v>109</v>
      </c>
      <c r="C129" s="27">
        <f>C131+C132+C133+C134+C135+C136+C137+C138+C139+C140</f>
        <v>30522456</v>
      </c>
      <c r="D129" s="27">
        <f>D131+D132+D133+D134+D135+D136+D137+D138+D139+D140</f>
        <v>9089192</v>
      </c>
      <c r="E129" s="27">
        <f>E131+E132+E133+E134+E135+E136+E137+E138+E139+E140</f>
        <v>21433264</v>
      </c>
      <c r="F129" s="27">
        <f>F131+F132+F133+F134+F135+F136+F137+F138+F139+F140</f>
        <v>21433264</v>
      </c>
      <c r="G129" s="22"/>
      <c r="H129" s="22"/>
      <c r="I129" s="22"/>
      <c r="J129" s="22"/>
    </row>
    <row r="130" spans="1:27" s="24" customFormat="1" x14ac:dyDescent="0.3">
      <c r="A130" s="25"/>
      <c r="B130" s="26" t="s">
        <v>108</v>
      </c>
      <c r="C130" s="27">
        <f t="shared" si="4"/>
        <v>0</v>
      </c>
      <c r="D130" s="27"/>
      <c r="E130" s="27"/>
      <c r="F130" s="27"/>
      <c r="G130" s="22"/>
      <c r="H130" s="22"/>
      <c r="I130" s="22"/>
      <c r="J130" s="22"/>
    </row>
    <row r="131" spans="1:27" s="24" customFormat="1" ht="80.25" customHeight="1" x14ac:dyDescent="0.3">
      <c r="A131" s="25"/>
      <c r="B131" s="26" t="s">
        <v>143</v>
      </c>
      <c r="C131" s="27">
        <f t="shared" si="4"/>
        <v>2150000</v>
      </c>
      <c r="D131" s="27">
        <v>2150000</v>
      </c>
      <c r="E131" s="27"/>
      <c r="F131" s="27"/>
      <c r="G131" s="22"/>
      <c r="H131" s="22"/>
      <c r="I131" s="22"/>
      <c r="J131" s="22"/>
    </row>
    <row r="132" spans="1:27" s="24" customFormat="1" ht="79.5" customHeight="1" x14ac:dyDescent="0.3">
      <c r="A132" s="25"/>
      <c r="B132" s="26" t="s">
        <v>110</v>
      </c>
      <c r="C132" s="27">
        <f t="shared" si="4"/>
        <v>2359645</v>
      </c>
      <c r="D132" s="27">
        <v>1230145</v>
      </c>
      <c r="E132" s="27">
        <v>1129500</v>
      </c>
      <c r="F132" s="27">
        <v>1129500</v>
      </c>
      <c r="G132" s="22"/>
      <c r="H132" s="22"/>
      <c r="I132" s="22"/>
      <c r="J132" s="22"/>
    </row>
    <row r="133" spans="1:27" s="24" customFormat="1" ht="100.5" customHeight="1" x14ac:dyDescent="0.3">
      <c r="A133" s="25"/>
      <c r="B133" s="26" t="s">
        <v>144</v>
      </c>
      <c r="C133" s="27">
        <f t="shared" si="4"/>
        <v>73086</v>
      </c>
      <c r="D133" s="27">
        <v>73086</v>
      </c>
      <c r="E133" s="27"/>
      <c r="F133" s="27"/>
      <c r="G133" s="22"/>
      <c r="H133" s="22"/>
      <c r="I133" s="22"/>
      <c r="J133" s="22"/>
      <c r="K133" s="22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1:27" s="24" customFormat="1" ht="79.5" customHeight="1" x14ac:dyDescent="0.3">
      <c r="A134" s="25"/>
      <c r="B134" s="26" t="s">
        <v>145</v>
      </c>
      <c r="C134" s="27">
        <f t="shared" si="4"/>
        <v>1779725</v>
      </c>
      <c r="D134" s="27">
        <v>475961</v>
      </c>
      <c r="E134" s="27">
        <v>1303764</v>
      </c>
      <c r="F134" s="27">
        <v>1303764</v>
      </c>
      <c r="G134" s="22"/>
      <c r="H134" s="22"/>
      <c r="I134" s="22"/>
      <c r="J134" s="22"/>
      <c r="K134" s="22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</row>
    <row r="135" spans="1:27" s="24" customFormat="1" ht="39.75" customHeight="1" x14ac:dyDescent="0.3">
      <c r="A135" s="19"/>
      <c r="B135" s="29" t="s">
        <v>146</v>
      </c>
      <c r="C135" s="27">
        <f t="shared" si="4"/>
        <v>150000</v>
      </c>
      <c r="D135" s="27">
        <v>150000</v>
      </c>
      <c r="E135" s="27"/>
      <c r="F135" s="27"/>
      <c r="G135" s="22"/>
      <c r="H135" s="22"/>
      <c r="I135" s="22"/>
      <c r="J135" s="22"/>
      <c r="K135" s="22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1:27" s="24" customFormat="1" ht="56.25" x14ac:dyDescent="0.3">
      <c r="A136" s="19"/>
      <c r="B136" s="29" t="s">
        <v>147</v>
      </c>
      <c r="C136" s="27">
        <f t="shared" si="4"/>
        <v>4000000</v>
      </c>
      <c r="D136" s="27">
        <v>4000000</v>
      </c>
      <c r="E136" s="27"/>
      <c r="F136" s="27"/>
      <c r="G136" s="22"/>
      <c r="H136" s="22"/>
      <c r="I136" s="22"/>
      <c r="J136" s="22"/>
      <c r="K136" s="22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</row>
    <row r="137" spans="1:27" s="24" customFormat="1" ht="24" customHeight="1" x14ac:dyDescent="0.3">
      <c r="A137" s="19"/>
      <c r="B137" s="29" t="s">
        <v>119</v>
      </c>
      <c r="C137" s="27">
        <f>D137+E137</f>
        <v>14500000</v>
      </c>
      <c r="D137" s="27"/>
      <c r="E137" s="27">
        <v>14500000</v>
      </c>
      <c r="F137" s="27">
        <v>14500000</v>
      </c>
      <c r="G137" s="22"/>
      <c r="H137" s="22"/>
      <c r="I137" s="22"/>
      <c r="J137" s="22"/>
      <c r="K137" s="22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</row>
    <row r="138" spans="1:27" s="24" customFormat="1" ht="37.5" x14ac:dyDescent="0.3">
      <c r="A138" s="48"/>
      <c r="B138" s="26" t="s">
        <v>148</v>
      </c>
      <c r="C138" s="27">
        <f>D138+E138</f>
        <v>4500000</v>
      </c>
      <c r="D138" s="49"/>
      <c r="E138" s="49">
        <v>4500000</v>
      </c>
      <c r="F138" s="49">
        <v>4500000</v>
      </c>
      <c r="G138" s="22"/>
      <c r="H138" s="22"/>
      <c r="I138" s="22"/>
      <c r="J138" s="22"/>
      <c r="K138" s="22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</row>
    <row r="139" spans="1:27" s="24" customFormat="1" ht="61.5" customHeight="1" x14ac:dyDescent="0.3">
      <c r="A139" s="25"/>
      <c r="B139" s="26" t="s">
        <v>149</v>
      </c>
      <c r="C139" s="27">
        <f>D139+E139</f>
        <v>1000000</v>
      </c>
      <c r="D139" s="27">
        <v>1000000</v>
      </c>
      <c r="E139" s="27"/>
      <c r="F139" s="27"/>
      <c r="G139" s="22"/>
      <c r="H139" s="22"/>
      <c r="I139" s="22"/>
      <c r="J139" s="22"/>
      <c r="K139" s="22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  <row r="140" spans="1:27" s="41" customFormat="1" ht="75" x14ac:dyDescent="0.3">
      <c r="A140" s="50"/>
      <c r="B140" s="26" t="s">
        <v>150</v>
      </c>
      <c r="C140" s="27">
        <f>D140+E140</f>
        <v>10000</v>
      </c>
      <c r="D140" s="27">
        <v>10000</v>
      </c>
      <c r="E140" s="28"/>
      <c r="F140" s="28"/>
      <c r="G140" s="39"/>
      <c r="H140" s="39"/>
      <c r="I140" s="39"/>
      <c r="J140" s="39"/>
      <c r="K140" s="39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</row>
    <row r="141" spans="1:27" s="41" customFormat="1" ht="101.25" customHeight="1" x14ac:dyDescent="0.3">
      <c r="A141" s="25">
        <v>41054100</v>
      </c>
      <c r="B141" s="29" t="s">
        <v>114</v>
      </c>
      <c r="C141" s="27">
        <f t="shared" si="4"/>
        <v>106351</v>
      </c>
      <c r="D141" s="51">
        <v>0</v>
      </c>
      <c r="E141" s="27">
        <v>106351</v>
      </c>
      <c r="F141" s="27">
        <v>106351</v>
      </c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</row>
    <row r="142" spans="1:27" s="24" customFormat="1" ht="25.15" customHeight="1" x14ac:dyDescent="0.3">
      <c r="A142" s="52"/>
      <c r="B142" s="53" t="s">
        <v>98</v>
      </c>
      <c r="C142" s="54">
        <f>C92+C93</f>
        <v>21592193993.309998</v>
      </c>
      <c r="D142" s="54">
        <f>D92+D93</f>
        <v>19472823038</v>
      </c>
      <c r="E142" s="54">
        <f>E92+E93</f>
        <v>2119370955.3099999</v>
      </c>
      <c r="F142" s="54">
        <f>F92+F93</f>
        <v>728795436</v>
      </c>
      <c r="G142" s="22"/>
      <c r="H142" s="22"/>
      <c r="I142" s="22"/>
      <c r="J142" s="22"/>
      <c r="K142" s="22"/>
    </row>
    <row r="143" spans="1:27" s="24" customFormat="1" ht="25.15" customHeight="1" x14ac:dyDescent="0.3">
      <c r="A143" s="60"/>
      <c r="B143" s="61"/>
      <c r="C143" s="62"/>
      <c r="D143" s="62"/>
      <c r="E143" s="62"/>
      <c r="F143" s="62"/>
      <c r="G143" s="22"/>
      <c r="H143" s="22"/>
      <c r="I143" s="22"/>
      <c r="J143" s="22"/>
      <c r="K143" s="22"/>
    </row>
    <row r="144" spans="1:27" s="24" customFormat="1" ht="25.15" customHeight="1" x14ac:dyDescent="0.3">
      <c r="A144" s="60"/>
      <c r="B144" s="61"/>
      <c r="C144" s="62"/>
      <c r="D144" s="62"/>
      <c r="E144" s="62"/>
      <c r="F144" s="62"/>
      <c r="G144" s="22"/>
      <c r="H144" s="22"/>
      <c r="I144" s="22"/>
      <c r="J144" s="22"/>
      <c r="K144" s="22"/>
    </row>
    <row r="145" spans="1:11" s="24" customFormat="1" ht="25.15" customHeight="1" x14ac:dyDescent="0.3">
      <c r="A145" s="60"/>
      <c r="B145" s="61"/>
      <c r="C145" s="62"/>
      <c r="D145" s="62"/>
      <c r="E145" s="62"/>
      <c r="F145" s="62"/>
      <c r="G145" s="22"/>
      <c r="H145" s="22"/>
      <c r="I145" s="22"/>
      <c r="J145" s="22"/>
      <c r="K145" s="22"/>
    </row>
    <row r="146" spans="1:11" s="24" customFormat="1" ht="25.15" customHeight="1" x14ac:dyDescent="0.3">
      <c r="A146" s="60"/>
      <c r="B146" s="61"/>
      <c r="C146" s="62"/>
      <c r="D146" s="62"/>
      <c r="E146" s="62"/>
      <c r="F146" s="62"/>
      <c r="G146" s="22"/>
      <c r="H146" s="22"/>
      <c r="I146" s="22"/>
      <c r="J146" s="22"/>
      <c r="K146" s="22"/>
    </row>
    <row r="147" spans="1:11" s="24" customFormat="1" ht="20.25" x14ac:dyDescent="0.3">
      <c r="A147" s="55"/>
      <c r="B147" s="56"/>
      <c r="C147" s="57"/>
      <c r="D147" s="57"/>
      <c r="E147" s="57"/>
      <c r="F147" s="57"/>
    </row>
    <row r="148" spans="1:11" s="24" customFormat="1" ht="25.5" customHeight="1" x14ac:dyDescent="0.35">
      <c r="A148" s="65" t="s">
        <v>81</v>
      </c>
      <c r="B148" s="65"/>
      <c r="C148" s="58"/>
      <c r="D148" s="59"/>
      <c r="E148" s="63" t="s">
        <v>82</v>
      </c>
      <c r="F148" s="63"/>
    </row>
    <row r="149" spans="1:11" ht="18" customHeight="1" x14ac:dyDescent="0.3">
      <c r="A149" s="12"/>
      <c r="B149" s="12"/>
      <c r="C149" s="11"/>
      <c r="D149" s="11"/>
      <c r="E149" s="11"/>
      <c r="F149" s="11"/>
    </row>
    <row r="150" spans="1:11" x14ac:dyDescent="0.3">
      <c r="A150" s="10"/>
      <c r="B150" s="14"/>
      <c r="C150" s="9"/>
      <c r="D150" s="9"/>
      <c r="E150" s="9"/>
      <c r="F150" s="9"/>
    </row>
    <row r="151" spans="1:11" x14ac:dyDescent="0.3">
      <c r="A151" s="10"/>
      <c r="B151" s="18"/>
      <c r="C151" s="9"/>
      <c r="D151" s="9"/>
      <c r="E151" s="9"/>
      <c r="F151" s="9"/>
      <c r="G151" s="9"/>
    </row>
    <row r="152" spans="1:11" x14ac:dyDescent="0.3">
      <c r="A152" s="10"/>
      <c r="B152" s="10"/>
      <c r="C152" s="13"/>
      <c r="D152" s="13"/>
      <c r="E152" s="13"/>
      <c r="F152" s="13"/>
    </row>
    <row r="153" spans="1:11" x14ac:dyDescent="0.3">
      <c r="A153" s="10"/>
      <c r="B153" s="10"/>
      <c r="C153" s="13"/>
      <c r="D153" s="13"/>
      <c r="E153" s="13"/>
      <c r="F153" s="13"/>
    </row>
    <row r="154" spans="1:11" x14ac:dyDescent="0.3">
      <c r="A154" s="10"/>
      <c r="B154" s="10"/>
      <c r="C154" s="13"/>
      <c r="D154" s="13"/>
      <c r="E154" s="13"/>
      <c r="F154" s="13"/>
    </row>
    <row r="155" spans="1:11" x14ac:dyDescent="0.3">
      <c r="A155" s="10"/>
      <c r="B155" s="10"/>
      <c r="C155" s="13"/>
      <c r="D155" s="13"/>
      <c r="E155" s="13"/>
      <c r="F155" s="13"/>
    </row>
    <row r="156" spans="1:11" x14ac:dyDescent="0.3">
      <c r="A156" s="10"/>
      <c r="B156" s="10"/>
      <c r="C156" s="13"/>
      <c r="D156" s="13"/>
      <c r="E156" s="13"/>
      <c r="F156" s="13"/>
    </row>
    <row r="157" spans="1:11" x14ac:dyDescent="0.3">
      <c r="A157" s="10"/>
      <c r="B157" s="10"/>
      <c r="C157" s="13"/>
      <c r="D157" s="13"/>
      <c r="E157" s="13"/>
      <c r="F157" s="13"/>
    </row>
    <row r="158" spans="1:11" x14ac:dyDescent="0.3">
      <c r="A158" s="10"/>
      <c r="B158" s="10"/>
      <c r="C158" s="13"/>
      <c r="D158" s="13"/>
      <c r="E158" s="13"/>
      <c r="F158" s="13"/>
    </row>
    <row r="159" spans="1:11" x14ac:dyDescent="0.3">
      <c r="A159" s="10"/>
      <c r="B159" s="10"/>
      <c r="C159" s="13"/>
      <c r="D159" s="13"/>
      <c r="E159" s="13"/>
      <c r="F159" s="13"/>
    </row>
    <row r="160" spans="1:11" x14ac:dyDescent="0.3">
      <c r="A160" s="10"/>
      <c r="B160" s="10"/>
      <c r="C160" s="13"/>
      <c r="D160" s="13"/>
      <c r="E160" s="13"/>
      <c r="F160" s="13"/>
    </row>
    <row r="161" spans="1:6" ht="66.75" customHeight="1" x14ac:dyDescent="0.3">
      <c r="A161" s="10"/>
      <c r="B161" s="10"/>
      <c r="C161" s="13"/>
      <c r="D161" s="13"/>
      <c r="E161" s="13"/>
      <c r="F161" s="13"/>
    </row>
    <row r="162" spans="1:6" ht="31.5" customHeight="1" x14ac:dyDescent="0.3">
      <c r="A162" s="10"/>
      <c r="B162" s="10"/>
      <c r="C162" s="13"/>
      <c r="D162" s="13"/>
      <c r="E162" s="13"/>
      <c r="F162" s="13"/>
    </row>
    <row r="163" spans="1:6" ht="78.75" customHeight="1" x14ac:dyDescent="0.3">
      <c r="A163" s="10"/>
      <c r="B163" s="10"/>
      <c r="C163" s="13"/>
      <c r="D163" s="13"/>
      <c r="E163" s="13"/>
      <c r="F163" s="13"/>
    </row>
    <row r="164" spans="1:6" x14ac:dyDescent="0.3">
      <c r="A164" s="10"/>
      <c r="B164" s="10"/>
      <c r="C164" s="13"/>
      <c r="D164" s="13"/>
      <c r="E164" s="13"/>
      <c r="F164" s="13"/>
    </row>
    <row r="165" spans="1:6" ht="40.5" customHeight="1" x14ac:dyDescent="0.3">
      <c r="A165" s="10"/>
      <c r="B165" s="10"/>
      <c r="C165" s="13"/>
      <c r="D165" s="13"/>
      <c r="E165" s="13"/>
      <c r="F165" s="13"/>
    </row>
    <row r="166" spans="1:6" x14ac:dyDescent="0.3">
      <c r="A166" s="10"/>
      <c r="B166" s="10"/>
      <c r="C166" s="13"/>
      <c r="D166" s="13"/>
      <c r="E166" s="13"/>
      <c r="F166" s="13"/>
    </row>
    <row r="167" spans="1:6" x14ac:dyDescent="0.3">
      <c r="A167" s="10"/>
      <c r="B167" s="10"/>
      <c r="C167" s="13"/>
      <c r="D167" s="13"/>
      <c r="E167" s="13"/>
      <c r="F167" s="13"/>
    </row>
    <row r="168" spans="1:6" x14ac:dyDescent="0.3">
      <c r="A168" s="10"/>
      <c r="B168" s="10"/>
      <c r="C168" s="13"/>
      <c r="D168" s="13"/>
      <c r="E168" s="13"/>
      <c r="F168" s="13"/>
    </row>
    <row r="169" spans="1:6" ht="44.25" customHeight="1" x14ac:dyDescent="0.3">
      <c r="A169" s="10"/>
      <c r="B169" s="10"/>
      <c r="C169" s="13"/>
      <c r="D169" s="13"/>
      <c r="E169" s="13"/>
      <c r="F169" s="13"/>
    </row>
    <row r="170" spans="1:6" ht="27.75" customHeight="1" x14ac:dyDescent="0.3">
      <c r="A170" s="10"/>
      <c r="B170" s="10"/>
      <c r="C170" s="13"/>
      <c r="D170" s="13"/>
      <c r="E170" s="13"/>
      <c r="F170" s="13"/>
    </row>
    <row r="171" spans="1:6" ht="63.75" customHeight="1" x14ac:dyDescent="0.3">
      <c r="A171" s="10"/>
      <c r="B171" s="10"/>
      <c r="C171" s="13"/>
      <c r="D171" s="13"/>
      <c r="E171" s="13"/>
      <c r="F171" s="13"/>
    </row>
    <row r="172" spans="1:6" x14ac:dyDescent="0.3">
      <c r="A172" s="10"/>
      <c r="B172" s="10"/>
      <c r="C172" s="13"/>
      <c r="D172" s="13"/>
      <c r="E172" s="13"/>
      <c r="F172" s="13"/>
    </row>
    <row r="173" spans="1:6" x14ac:dyDescent="0.3">
      <c r="A173" s="10"/>
      <c r="B173" s="10"/>
      <c r="C173" s="13"/>
      <c r="D173" s="13"/>
      <c r="E173" s="13"/>
      <c r="F173" s="13"/>
    </row>
    <row r="174" spans="1:6" x14ac:dyDescent="0.3">
      <c r="A174" s="10"/>
      <c r="B174" s="10"/>
      <c r="C174" s="13"/>
      <c r="D174" s="13"/>
      <c r="E174" s="13"/>
      <c r="F174" s="13"/>
    </row>
    <row r="175" spans="1:6" x14ac:dyDescent="0.3">
      <c r="A175" s="10"/>
      <c r="B175" s="10"/>
      <c r="C175" s="13"/>
      <c r="D175" s="13"/>
      <c r="E175" s="13"/>
      <c r="F175" s="13"/>
    </row>
    <row r="176" spans="1:6" x14ac:dyDescent="0.3">
      <c r="A176" s="10"/>
      <c r="B176" s="10"/>
      <c r="C176" s="13"/>
      <c r="D176" s="13"/>
      <c r="E176" s="13"/>
      <c r="F176" s="13"/>
    </row>
    <row r="177" spans="1:6" x14ac:dyDescent="0.3">
      <c r="A177" s="10"/>
      <c r="B177" s="10"/>
      <c r="C177" s="13"/>
      <c r="D177" s="13"/>
      <c r="E177" s="13"/>
      <c r="F177" s="13"/>
    </row>
    <row r="178" spans="1:6" x14ac:dyDescent="0.3">
      <c r="A178" s="10"/>
      <c r="B178" s="10"/>
      <c r="C178" s="13"/>
      <c r="D178" s="13"/>
      <c r="E178" s="13"/>
      <c r="F178" s="13"/>
    </row>
    <row r="179" spans="1:6" x14ac:dyDescent="0.3">
      <c r="A179" s="10"/>
      <c r="B179" s="10"/>
      <c r="C179" s="13"/>
      <c r="D179" s="13"/>
      <c r="E179" s="13"/>
      <c r="F179" s="13"/>
    </row>
    <row r="180" spans="1:6" x14ac:dyDescent="0.3">
      <c r="A180" s="10"/>
      <c r="B180" s="10"/>
      <c r="C180" s="13"/>
      <c r="D180" s="13"/>
      <c r="E180" s="13"/>
      <c r="F180" s="13"/>
    </row>
    <row r="181" spans="1:6" s="15" customFormat="1" ht="21" customHeight="1" x14ac:dyDescent="0.3">
      <c r="A181" s="10"/>
      <c r="B181" s="10"/>
      <c r="C181" s="13"/>
      <c r="D181" s="13"/>
      <c r="E181" s="13"/>
      <c r="F181" s="13"/>
    </row>
    <row r="182" spans="1:6" s="15" customFormat="1" ht="21" customHeight="1" x14ac:dyDescent="0.3">
      <c r="A182" s="10"/>
      <c r="B182" s="10"/>
      <c r="C182" s="13"/>
      <c r="D182" s="13"/>
      <c r="E182" s="13"/>
      <c r="F182" s="13"/>
    </row>
    <row r="183" spans="1:6" s="15" customFormat="1" ht="21" customHeight="1" x14ac:dyDescent="0.3">
      <c r="A183" s="10"/>
      <c r="B183" s="10"/>
      <c r="C183" s="13"/>
      <c r="D183" s="13"/>
      <c r="E183" s="13"/>
      <c r="F183" s="13"/>
    </row>
    <row r="184" spans="1:6" s="16" customFormat="1" ht="23.25" customHeight="1" x14ac:dyDescent="0.2">
      <c r="A184" s="10"/>
      <c r="B184" s="10"/>
      <c r="C184" s="13"/>
      <c r="D184" s="13"/>
      <c r="E184" s="13"/>
      <c r="F184" s="13"/>
    </row>
    <row r="185" spans="1:6" ht="19.5" customHeight="1" x14ac:dyDescent="0.3">
      <c r="A185" s="10"/>
      <c r="B185" s="10"/>
      <c r="C185" s="13"/>
      <c r="D185" s="13"/>
      <c r="E185" s="13"/>
      <c r="F185" s="13"/>
    </row>
    <row r="186" spans="1:6" ht="19.5" customHeight="1" x14ac:dyDescent="0.3">
      <c r="A186" s="10"/>
      <c r="B186" s="10"/>
      <c r="C186" s="13"/>
      <c r="D186" s="13"/>
      <c r="E186" s="13"/>
      <c r="F186" s="13"/>
    </row>
    <row r="187" spans="1:6" ht="19.5" customHeight="1" x14ac:dyDescent="0.3">
      <c r="A187" s="10"/>
      <c r="B187" s="10"/>
      <c r="C187" s="13"/>
      <c r="D187" s="13"/>
      <c r="E187" s="13"/>
      <c r="F187" s="13"/>
    </row>
    <row r="188" spans="1:6" ht="19.5" customHeight="1" x14ac:dyDescent="0.3"/>
    <row r="189" spans="1:6" ht="19.5" customHeight="1" x14ac:dyDescent="0.3">
      <c r="B189" s="17"/>
      <c r="D189" s="17"/>
      <c r="E189" s="17"/>
    </row>
    <row r="190" spans="1:6" ht="19.5" customHeight="1" x14ac:dyDescent="0.3"/>
    <row r="191" spans="1:6" ht="19.5" customHeight="1" x14ac:dyDescent="0.3"/>
    <row r="192" spans="1:6" ht="19.5" customHeight="1" x14ac:dyDescent="0.3"/>
    <row r="193" ht="19.5" customHeight="1" x14ac:dyDescent="0.3"/>
    <row r="194" ht="19.5" customHeight="1" x14ac:dyDescent="0.3"/>
    <row r="195" ht="19.5" customHeight="1" x14ac:dyDescent="0.3"/>
    <row r="196" ht="19.5" customHeight="1" x14ac:dyDescent="0.3"/>
    <row r="197" ht="19.5" customHeight="1" x14ac:dyDescent="0.3"/>
    <row r="198" ht="19.5" customHeight="1" x14ac:dyDescent="0.3"/>
    <row r="199" ht="19.5" customHeight="1" x14ac:dyDescent="0.3"/>
    <row r="200" ht="19.5" customHeight="1" x14ac:dyDescent="0.3"/>
    <row r="201" ht="19.5" customHeight="1" x14ac:dyDescent="0.3"/>
    <row r="202" ht="19.5" customHeight="1" x14ac:dyDescent="0.3"/>
    <row r="203" ht="19.5" customHeight="1" x14ac:dyDescent="0.3"/>
    <row r="204" ht="19.5" customHeight="1" x14ac:dyDescent="0.3"/>
    <row r="205" ht="19.5" customHeight="1" x14ac:dyDescent="0.3"/>
    <row r="206" ht="19.5" customHeight="1" x14ac:dyDescent="0.3"/>
    <row r="207" ht="19.5" customHeight="1" x14ac:dyDescent="0.3"/>
    <row r="208" ht="19.5" customHeight="1" x14ac:dyDescent="0.3"/>
    <row r="210" ht="19.5" customHeight="1" x14ac:dyDescent="0.3"/>
    <row r="211" ht="19.5" customHeight="1" x14ac:dyDescent="0.3"/>
    <row r="212" ht="19.5" customHeight="1" x14ac:dyDescent="0.3"/>
    <row r="213" ht="19.5" customHeight="1" x14ac:dyDescent="0.3"/>
    <row r="214" ht="19.5" customHeight="1" x14ac:dyDescent="0.3"/>
    <row r="215" ht="19.5" customHeight="1" x14ac:dyDescent="0.3"/>
    <row r="216" ht="19.5" customHeight="1" x14ac:dyDescent="0.3"/>
    <row r="217" ht="19.5" customHeight="1" x14ac:dyDescent="0.3"/>
    <row r="218" ht="19.5" customHeight="1" x14ac:dyDescent="0.3"/>
    <row r="219" ht="19.5" customHeight="1" x14ac:dyDescent="0.3"/>
    <row r="220" ht="19.5" customHeight="1" x14ac:dyDescent="0.3"/>
    <row r="221" ht="19.5" customHeight="1" x14ac:dyDescent="0.3"/>
    <row r="222" ht="19.5" customHeight="1" x14ac:dyDescent="0.3"/>
    <row r="223" ht="19.5" customHeight="1" x14ac:dyDescent="0.3"/>
    <row r="224" ht="19.5" customHeight="1" x14ac:dyDescent="0.3"/>
    <row r="225" ht="19.5" customHeight="1" x14ac:dyDescent="0.3"/>
    <row r="226" ht="19.5" customHeight="1" x14ac:dyDescent="0.3"/>
    <row r="227" ht="19.5" customHeight="1" x14ac:dyDescent="0.3"/>
    <row r="228" ht="19.5" customHeight="1" x14ac:dyDescent="0.3"/>
    <row r="229" ht="19.5" customHeight="1" x14ac:dyDescent="0.3"/>
    <row r="230" ht="19.5" customHeight="1" x14ac:dyDescent="0.3"/>
    <row r="231" ht="19.5" customHeight="1" x14ac:dyDescent="0.3"/>
    <row r="232" ht="19.5" customHeight="1" x14ac:dyDescent="0.3"/>
    <row r="233" ht="19.5" customHeight="1" x14ac:dyDescent="0.3"/>
    <row r="238" ht="59.25" customHeight="1" x14ac:dyDescent="0.3"/>
    <row r="243" ht="229.5" hidden="1" customHeight="1" x14ac:dyDescent="0.3"/>
    <row r="252" ht="20.25" customHeight="1" x14ac:dyDescent="0.3"/>
    <row r="253" ht="229.5" hidden="1" customHeight="1" x14ac:dyDescent="0.3"/>
    <row r="254" ht="229.5" hidden="1" customHeight="1" x14ac:dyDescent="0.3"/>
    <row r="255" ht="19.5" customHeight="1" x14ac:dyDescent="0.3"/>
    <row r="256" ht="19.5" customHeight="1" x14ac:dyDescent="0.3"/>
    <row r="257" ht="19.5" customHeight="1" x14ac:dyDescent="0.3"/>
    <row r="258" ht="19.5" customHeight="1" x14ac:dyDescent="0.3"/>
    <row r="259" ht="19.5" customHeight="1" x14ac:dyDescent="0.3"/>
    <row r="260" ht="19.5" customHeight="1" x14ac:dyDescent="0.3"/>
    <row r="261" ht="19.5" customHeight="1" x14ac:dyDescent="0.3"/>
    <row r="262" ht="19.5" customHeight="1" x14ac:dyDescent="0.3"/>
    <row r="263" ht="19.5" customHeight="1" x14ac:dyDescent="0.3"/>
    <row r="264" ht="19.5" customHeight="1" x14ac:dyDescent="0.3"/>
    <row r="265" ht="19.5" customHeight="1" x14ac:dyDescent="0.3"/>
    <row r="266" ht="19.5" customHeight="1" x14ac:dyDescent="0.3"/>
    <row r="267" ht="19.5" customHeight="1" x14ac:dyDescent="0.3"/>
    <row r="268" ht="19.5" customHeight="1" x14ac:dyDescent="0.3"/>
    <row r="269" ht="19.5" customHeight="1" x14ac:dyDescent="0.3"/>
    <row r="270" ht="19.5" customHeight="1" x14ac:dyDescent="0.3"/>
    <row r="271" ht="19.5" customHeight="1" x14ac:dyDescent="0.3"/>
    <row r="272" ht="19.5" customHeight="1" x14ac:dyDescent="0.3"/>
    <row r="273" ht="19.5" customHeight="1" x14ac:dyDescent="0.3"/>
    <row r="274" ht="19.5" customHeight="1" x14ac:dyDescent="0.3"/>
    <row r="275" ht="19.5" customHeight="1" x14ac:dyDescent="0.3"/>
    <row r="276" ht="19.5" customHeight="1" x14ac:dyDescent="0.3"/>
    <row r="277" ht="19.5" customHeight="1" x14ac:dyDescent="0.3"/>
    <row r="278" ht="19.5" customHeight="1" x14ac:dyDescent="0.3"/>
    <row r="279" ht="39.75" customHeight="1" x14ac:dyDescent="0.3"/>
    <row r="280" ht="19.5" customHeight="1" x14ac:dyDescent="0.3"/>
    <row r="281" ht="19.5" customHeight="1" x14ac:dyDescent="0.3"/>
    <row r="282" ht="19.5" customHeight="1" x14ac:dyDescent="0.3"/>
    <row r="283" ht="19.5" customHeight="1" x14ac:dyDescent="0.3"/>
    <row r="284" ht="19.5" customHeight="1" x14ac:dyDescent="0.3"/>
    <row r="285" ht="19.5" customHeight="1" x14ac:dyDescent="0.3"/>
    <row r="286" ht="19.5" customHeight="1" x14ac:dyDescent="0.3"/>
    <row r="287" ht="19.5" customHeight="1" x14ac:dyDescent="0.3"/>
    <row r="288" ht="19.5" customHeight="1" x14ac:dyDescent="0.3"/>
    <row r="289" ht="19.5" customHeight="1" x14ac:dyDescent="0.3"/>
    <row r="290" ht="19.5" customHeight="1" x14ac:dyDescent="0.3"/>
    <row r="291" ht="19.5" customHeight="1" x14ac:dyDescent="0.3"/>
    <row r="292" ht="19.5" customHeight="1" x14ac:dyDescent="0.3"/>
    <row r="293" ht="19.5" customHeight="1" x14ac:dyDescent="0.3"/>
    <row r="294" ht="19.5" customHeight="1" x14ac:dyDescent="0.3"/>
    <row r="295" ht="19.5" customHeight="1" x14ac:dyDescent="0.3"/>
    <row r="296" ht="19.5" customHeight="1" x14ac:dyDescent="0.3"/>
    <row r="297" ht="19.5" customHeight="1" x14ac:dyDescent="0.3"/>
    <row r="298" ht="19.5" customHeight="1" x14ac:dyDescent="0.3"/>
    <row r="299" ht="19.5" customHeight="1" x14ac:dyDescent="0.3"/>
    <row r="300" ht="19.5" customHeight="1" x14ac:dyDescent="0.3"/>
    <row r="301" ht="19.5" customHeight="1" x14ac:dyDescent="0.3"/>
    <row r="302" ht="19.5" customHeight="1" x14ac:dyDescent="0.3"/>
    <row r="303" ht="19.5" customHeight="1" x14ac:dyDescent="0.3"/>
    <row r="304" ht="39.75" customHeight="1" x14ac:dyDescent="0.3"/>
    <row r="305" ht="19.5" customHeight="1" x14ac:dyDescent="0.3"/>
    <row r="306" ht="19.5" customHeight="1" x14ac:dyDescent="0.3"/>
    <row r="307" ht="19.5" customHeight="1" x14ac:dyDescent="0.3"/>
    <row r="308" ht="19.5" customHeight="1" x14ac:dyDescent="0.3"/>
    <row r="309" ht="19.5" customHeight="1" x14ac:dyDescent="0.3"/>
    <row r="310" ht="19.5" customHeight="1" x14ac:dyDescent="0.3"/>
    <row r="311" ht="19.5" customHeight="1" x14ac:dyDescent="0.3"/>
    <row r="312" ht="19.5" customHeight="1" x14ac:dyDescent="0.3"/>
    <row r="313" ht="19.5" customHeight="1" x14ac:dyDescent="0.3"/>
    <row r="314" ht="19.5" customHeight="1" x14ac:dyDescent="0.3"/>
    <row r="315" ht="19.5" customHeight="1" x14ac:dyDescent="0.3"/>
    <row r="316" ht="19.5" customHeight="1" x14ac:dyDescent="0.3"/>
    <row r="317" ht="75.75" customHeight="1" x14ac:dyDescent="0.3"/>
    <row r="320" ht="115.5" customHeight="1" x14ac:dyDescent="0.3"/>
    <row r="321" ht="288.75" customHeight="1" x14ac:dyDescent="0.3"/>
    <row r="323" ht="81.75" customHeight="1" x14ac:dyDescent="0.3"/>
    <row r="325" ht="137.25" customHeight="1" x14ac:dyDescent="0.3"/>
    <row r="328" ht="57" customHeight="1" x14ac:dyDescent="0.3"/>
    <row r="329" ht="229.5" hidden="1" customHeight="1" x14ac:dyDescent="0.3"/>
    <row r="330" ht="229.5" hidden="1" customHeight="1" x14ac:dyDescent="0.3"/>
    <row r="332" ht="19.5" customHeight="1" x14ac:dyDescent="0.3"/>
    <row r="333" ht="19.5" customHeight="1" x14ac:dyDescent="0.3"/>
    <row r="334" ht="19.5" customHeight="1" x14ac:dyDescent="0.3"/>
    <row r="335" ht="19.5" customHeight="1" x14ac:dyDescent="0.3"/>
    <row r="336" ht="19.5" customHeight="1" x14ac:dyDescent="0.3"/>
    <row r="337" ht="19.5" customHeight="1" x14ac:dyDescent="0.3"/>
    <row r="338" ht="19.5" customHeight="1" x14ac:dyDescent="0.3"/>
    <row r="339" ht="19.5" customHeight="1" x14ac:dyDescent="0.3"/>
    <row r="340" ht="19.5" customHeight="1" x14ac:dyDescent="0.3"/>
    <row r="341" ht="19.5" customHeight="1" x14ac:dyDescent="0.3"/>
    <row r="342" ht="19.5" customHeight="1" x14ac:dyDescent="0.3"/>
    <row r="343" ht="19.5" customHeight="1" x14ac:dyDescent="0.3"/>
    <row r="344" ht="19.5" customHeight="1" x14ac:dyDescent="0.3"/>
    <row r="345" ht="19.5" customHeight="1" x14ac:dyDescent="0.3"/>
    <row r="346" ht="19.5" customHeight="1" x14ac:dyDescent="0.3"/>
    <row r="347" ht="19.5" customHeight="1" x14ac:dyDescent="0.3"/>
    <row r="348" ht="19.5" customHeight="1" x14ac:dyDescent="0.3"/>
    <row r="349" ht="58.5" customHeight="1" x14ac:dyDescent="0.3"/>
    <row r="350" ht="19.5" customHeight="1" x14ac:dyDescent="0.3"/>
    <row r="351" ht="19.5" customHeight="1" x14ac:dyDescent="0.3"/>
    <row r="352" ht="19.5" customHeight="1" x14ac:dyDescent="0.3"/>
    <row r="353" ht="19.5" customHeight="1" x14ac:dyDescent="0.3"/>
    <row r="354" ht="19.5" customHeight="1" x14ac:dyDescent="0.3"/>
    <row r="355" ht="19.5" customHeight="1" x14ac:dyDescent="0.3"/>
    <row r="356" ht="19.5" customHeight="1" x14ac:dyDescent="0.3"/>
    <row r="357" ht="19.5" customHeight="1" x14ac:dyDescent="0.3"/>
    <row r="358" ht="19.5" customHeight="1" x14ac:dyDescent="0.3"/>
    <row r="359" ht="19.5" customHeight="1" x14ac:dyDescent="0.3"/>
    <row r="360" ht="19.5" customHeight="1" x14ac:dyDescent="0.3"/>
    <row r="361" ht="19.5" customHeight="1" x14ac:dyDescent="0.3"/>
    <row r="362" ht="58.5" customHeight="1" x14ac:dyDescent="0.3"/>
    <row r="363" ht="19.5" customHeight="1" x14ac:dyDescent="0.3"/>
    <row r="364" ht="19.5" customHeight="1" x14ac:dyDescent="0.3"/>
    <row r="366" ht="19.5" customHeight="1" x14ac:dyDescent="0.3"/>
    <row r="367" ht="19.5" customHeight="1" x14ac:dyDescent="0.3"/>
    <row r="368" ht="19.5" customHeight="1" x14ac:dyDescent="0.3"/>
    <row r="369" ht="19.5" customHeight="1" x14ac:dyDescent="0.3"/>
    <row r="370" ht="19.5" customHeight="1" x14ac:dyDescent="0.3"/>
    <row r="371" ht="19.5" customHeight="1" x14ac:dyDescent="0.3"/>
    <row r="372" ht="19.5" customHeight="1" x14ac:dyDescent="0.3"/>
    <row r="373" ht="36.75" customHeight="1" x14ac:dyDescent="0.3"/>
    <row r="374" ht="19.5" customHeight="1" x14ac:dyDescent="0.3"/>
    <row r="375" ht="19.5" customHeight="1" x14ac:dyDescent="0.3"/>
    <row r="376" ht="36.75" customHeight="1" x14ac:dyDescent="0.3"/>
    <row r="377" ht="19.5" customHeight="1" x14ac:dyDescent="0.3"/>
    <row r="378" ht="19.5" customHeight="1" x14ac:dyDescent="0.3"/>
    <row r="379" ht="80.25" customHeight="1" x14ac:dyDescent="0.3"/>
    <row r="380" ht="19.5" customHeight="1" x14ac:dyDescent="0.3"/>
    <row r="381" ht="19.5" customHeight="1" x14ac:dyDescent="0.3"/>
    <row r="394" ht="19.5" customHeight="1" x14ac:dyDescent="0.3"/>
    <row r="395" ht="19.5" customHeight="1" x14ac:dyDescent="0.3"/>
    <row r="396" ht="19.5" customHeight="1" x14ac:dyDescent="0.3"/>
    <row r="397" ht="19.5" customHeight="1" x14ac:dyDescent="0.3"/>
    <row r="398" ht="19.5" customHeight="1" x14ac:dyDescent="0.3"/>
    <row r="399" ht="19.5" customHeight="1" x14ac:dyDescent="0.3"/>
    <row r="401" ht="19.5" customHeight="1" x14ac:dyDescent="0.3"/>
    <row r="402" ht="19.5" customHeight="1" x14ac:dyDescent="0.3"/>
    <row r="403" ht="19.5" customHeight="1" x14ac:dyDescent="0.3"/>
    <row r="404" ht="19.5" customHeight="1" x14ac:dyDescent="0.3"/>
    <row r="405" ht="19.5" customHeight="1" x14ac:dyDescent="0.3"/>
    <row r="406" ht="19.5" customHeight="1" x14ac:dyDescent="0.3"/>
    <row r="407" ht="19.5" customHeight="1" x14ac:dyDescent="0.3"/>
    <row r="408" ht="19.5" customHeight="1" x14ac:dyDescent="0.3"/>
    <row r="409" ht="19.5" customHeight="1" x14ac:dyDescent="0.3"/>
    <row r="410" ht="19.5" customHeight="1" x14ac:dyDescent="0.3"/>
    <row r="411" ht="19.5" customHeight="1" x14ac:dyDescent="0.3"/>
    <row r="412" ht="19.5" customHeight="1" x14ac:dyDescent="0.3"/>
    <row r="413" ht="19.5" customHeight="1" x14ac:dyDescent="0.3"/>
    <row r="414" ht="19.5" customHeight="1" x14ac:dyDescent="0.3"/>
    <row r="415" ht="19.5" customHeight="1" x14ac:dyDescent="0.3"/>
    <row r="416" ht="19.5" customHeight="1" x14ac:dyDescent="0.3"/>
    <row r="417" ht="19.5" customHeight="1" x14ac:dyDescent="0.3"/>
    <row r="418" ht="19.5" customHeight="1" x14ac:dyDescent="0.3"/>
    <row r="419" ht="19.5" customHeight="1" x14ac:dyDescent="0.3"/>
    <row r="420" ht="19.5" customHeight="1" x14ac:dyDescent="0.3"/>
    <row r="421" ht="19.5" customHeight="1" x14ac:dyDescent="0.3"/>
    <row r="422" ht="19.5" customHeight="1" x14ac:dyDescent="0.3"/>
    <row r="423" ht="19.5" customHeight="1" x14ac:dyDescent="0.3"/>
    <row r="424" ht="19.5" customHeight="1" x14ac:dyDescent="0.3"/>
    <row r="425" ht="49.5" customHeight="1" x14ac:dyDescent="0.3"/>
    <row r="426" ht="27" customHeight="1" x14ac:dyDescent="0.3"/>
  </sheetData>
  <sheetProtection selectLockedCells="1" selectUnlockedCells="1"/>
  <mergeCells count="11">
    <mergeCell ref="E6:F6"/>
    <mergeCell ref="E148:F148"/>
    <mergeCell ref="D1:F1"/>
    <mergeCell ref="D2:F2"/>
    <mergeCell ref="D3:F3"/>
    <mergeCell ref="A148:B148"/>
    <mergeCell ref="A4:F4"/>
    <mergeCell ref="A6:A7"/>
    <mergeCell ref="B6:B7"/>
    <mergeCell ref="C6:C7"/>
    <mergeCell ref="D6:D7"/>
  </mergeCells>
  <phoneticPr fontId="0" type="noConversion"/>
  <pageMargins left="1.1811023622047245" right="0.59055118110236227" top="0.51181102362204722" bottom="1.1811023622047245" header="0" footer="0"/>
  <pageSetup paperSize="9" scale="49" firstPageNumber="0" orientation="portrait" r:id="rId1"/>
  <headerFooter differentFirst="1" scaleWithDoc="0" alignWithMargins="0">
    <oddHeader>&amp;C&amp;"Times New Roman,обычный"&amp;12&amp;P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вичитаний</vt:lpstr>
      <vt:lpstr>вичитаний!Заголовки_для_печати</vt:lpstr>
      <vt:lpstr>вичитаний!Область_печати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2018-10-19T08:30:27Z</cp:lastPrinted>
  <dcterms:created xsi:type="dcterms:W3CDTF">2015-12-11T08:22:53Z</dcterms:created>
  <dcterms:modified xsi:type="dcterms:W3CDTF">2018-10-24T12:25:39Z</dcterms:modified>
</cp:coreProperties>
</file>