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0830" yWindow="-60" windowWidth="14520" windowHeight="12555" tabRatio="855"/>
  </bookViews>
  <sheets>
    <sheet name="дод.3" sheetId="3" r:id="rId1"/>
  </sheets>
  <definedNames>
    <definedName name="_xlnm._FilterDatabase" localSheetId="0" hidden="1">дод.3!$A$5:$P$357</definedName>
    <definedName name="Z_2649DBE9_4FB9_4684_9FB9_409ACC205032_.wvu.FilterData" localSheetId="0" hidden="1">дод.3!$C$8:$P$357</definedName>
    <definedName name="Z_48EF5860_4203_47F1_8497_6BEAE9FC7DAC_.wvu.Cols" localSheetId="0" hidden="1">дод.3!#REF!</definedName>
    <definedName name="Z_48EF5860_4203_47F1_8497_6BEAE9FC7DAC_.wvu.FilterData" localSheetId="0" hidden="1">дод.3!$C$8:$P$357</definedName>
    <definedName name="Z_48EF5860_4203_47F1_8497_6BEAE9FC7DAC_.wvu.PrintArea" localSheetId="0" hidden="1">дод.3!$C$1:$P$361</definedName>
    <definedName name="Z_48EF5860_4203_47F1_8497_6BEAE9FC7DAC_.wvu.PrintTitles" localSheetId="0" hidden="1">дод.3!$5:$8</definedName>
    <definedName name="Z_96E2A35E_4A48_419F_9E38_8CEFA5D27C66_.wvu.Cols" localSheetId="0" hidden="1">дод.3!#REF!</definedName>
    <definedName name="Z_96E2A35E_4A48_419F_9E38_8CEFA5D27C66_.wvu.FilterData" localSheetId="0" hidden="1">дод.3!$C$8:$P$357</definedName>
    <definedName name="Z_96E2A35E_4A48_419F_9E38_8CEFA5D27C66_.wvu.PrintArea" localSheetId="0" hidden="1">дод.3!$C$1:$P$361</definedName>
    <definedName name="Z_96E2A35E_4A48_419F_9E38_8CEFA5D27C66_.wvu.PrintTitles" localSheetId="0" hidden="1">дод.3!$5:$8</definedName>
    <definedName name="Z_ABBD498D_3D2F_4E62_985A_EF1DC4D9DC47_.wvu.Cols" localSheetId="0" hidden="1">дод.3!#REF!</definedName>
    <definedName name="Z_ABBD498D_3D2F_4E62_985A_EF1DC4D9DC47_.wvu.FilterData" localSheetId="0" hidden="1">дод.3!$C$8:$P$357</definedName>
    <definedName name="Z_ABBD498D_3D2F_4E62_985A_EF1DC4D9DC47_.wvu.PrintArea" localSheetId="0" hidden="1">дод.3!$C$1:$P$361</definedName>
    <definedName name="Z_ABBD498D_3D2F_4E62_985A_EF1DC4D9DC47_.wvu.PrintTitles" localSheetId="0" hidden="1">дод.3!$5:$8</definedName>
    <definedName name="Z_D712F871_6858_44B8_AA22_8F2C734047E2_.wvu.Cols" localSheetId="0" hidden="1">дод.3!#REF!</definedName>
    <definedName name="Z_D712F871_6858_44B8_AA22_8F2C734047E2_.wvu.FilterData" localSheetId="0" hidden="1">дод.3!$C$8:$P$357</definedName>
    <definedName name="Z_D712F871_6858_44B8_AA22_8F2C734047E2_.wvu.PrintArea" localSheetId="0" hidden="1">дод.3!$C$1:$P$361</definedName>
    <definedName name="Z_D712F871_6858_44B8_AA22_8F2C734047E2_.wvu.PrintTitles" localSheetId="0" hidden="1">дод.3!$5:$8</definedName>
    <definedName name="Z_E02D48B6_D0D9_4E6E_B70D_8E13580A6528_.wvu.Cols" localSheetId="0" hidden="1">дод.3!#REF!</definedName>
    <definedName name="Z_E02D48B6_D0D9_4E6E_B70D_8E13580A6528_.wvu.FilterData" localSheetId="0" hidden="1">дод.3!$C$8:$P$357</definedName>
    <definedName name="Z_E02D48B6_D0D9_4E6E_B70D_8E13580A6528_.wvu.PrintArea" localSheetId="0" hidden="1">дод.3!$C$1:$P$361</definedName>
    <definedName name="Z_E02D48B6_D0D9_4E6E_B70D_8E13580A6528_.wvu.PrintTitles" localSheetId="0" hidden="1">дод.3!$5:$8</definedName>
    <definedName name="_xlnm.Print_Titles" localSheetId="0">дод.3!$5:$9</definedName>
    <definedName name="_xlnm.Print_Area" localSheetId="0">дод.3!$A$1:$P$361</definedName>
  </definedNames>
  <calcPr calcId="162913" fullCalcOnLoad="1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L139" i="3" l="1"/>
  <c r="M139" i="3"/>
  <c r="M138" i="3"/>
  <c r="N139" i="3"/>
  <c r="O139" i="3"/>
  <c r="J139" i="3"/>
  <c r="J138" i="3"/>
  <c r="K139" i="3"/>
  <c r="G139" i="3"/>
  <c r="H139" i="3"/>
  <c r="H138" i="3"/>
  <c r="I139" i="3"/>
  <c r="I138" i="3"/>
  <c r="F139" i="3"/>
  <c r="J163" i="3"/>
  <c r="E163" i="3"/>
  <c r="J131" i="3"/>
  <c r="E131" i="3"/>
  <c r="F344" i="3"/>
  <c r="F343" i="3"/>
  <c r="E36" i="3"/>
  <c r="J67" i="3"/>
  <c r="E67" i="3"/>
  <c r="L170" i="3"/>
  <c r="M170" i="3"/>
  <c r="M169" i="3"/>
  <c r="N170" i="3"/>
  <c r="N169" i="3"/>
  <c r="O170" i="3"/>
  <c r="K170" i="3"/>
  <c r="K169" i="3"/>
  <c r="G170" i="3"/>
  <c r="G169" i="3"/>
  <c r="H170" i="3"/>
  <c r="H169" i="3"/>
  <c r="I170" i="3"/>
  <c r="I169" i="3"/>
  <c r="F170" i="3"/>
  <c r="J182" i="3"/>
  <c r="E182" i="3"/>
  <c r="P182" i="3"/>
  <c r="J185" i="3"/>
  <c r="E185" i="3"/>
  <c r="E184" i="3"/>
  <c r="J133" i="3"/>
  <c r="P133" i="3"/>
  <c r="E133" i="3"/>
  <c r="F189" i="3"/>
  <c r="E189" i="3"/>
  <c r="L189" i="3"/>
  <c r="L188" i="3"/>
  <c r="M189" i="3"/>
  <c r="M188" i="3"/>
  <c r="N189" i="3"/>
  <c r="N188" i="3"/>
  <c r="O189" i="3"/>
  <c r="O188" i="3"/>
  <c r="K189" i="3"/>
  <c r="K188" i="3"/>
  <c r="G189" i="3"/>
  <c r="G188" i="3"/>
  <c r="H189" i="3"/>
  <c r="H188" i="3"/>
  <c r="I189" i="3"/>
  <c r="I188" i="3"/>
  <c r="J191" i="3"/>
  <c r="E191" i="3"/>
  <c r="J234" i="3"/>
  <c r="E234" i="3"/>
  <c r="J219" i="3"/>
  <c r="E219" i="3"/>
  <c r="E218" i="3"/>
  <c r="G344" i="3"/>
  <c r="G343" i="3"/>
  <c r="H344" i="3"/>
  <c r="H343" i="3"/>
  <c r="I344" i="3"/>
  <c r="I343" i="3"/>
  <c r="K344" i="3"/>
  <c r="K343" i="3"/>
  <c r="L344" i="3"/>
  <c r="L343" i="3"/>
  <c r="M344" i="3"/>
  <c r="M343" i="3"/>
  <c r="N344" i="3"/>
  <c r="N343" i="3"/>
  <c r="O344" i="3"/>
  <c r="O343" i="3"/>
  <c r="J353" i="3"/>
  <c r="E353" i="3"/>
  <c r="O169" i="3"/>
  <c r="L303" i="3"/>
  <c r="J303" i="3"/>
  <c r="M303" i="3"/>
  <c r="M302" i="3"/>
  <c r="N303" i="3"/>
  <c r="N302" i="3"/>
  <c r="O303" i="3"/>
  <c r="O302" i="3"/>
  <c r="K303" i="3"/>
  <c r="K302" i="3"/>
  <c r="G303" i="3"/>
  <c r="G302" i="3"/>
  <c r="H303" i="3"/>
  <c r="H302" i="3"/>
  <c r="I303" i="3"/>
  <c r="I302" i="3"/>
  <c r="F303" i="3"/>
  <c r="F302" i="3"/>
  <c r="J304" i="3"/>
  <c r="E304" i="3"/>
  <c r="J290" i="3"/>
  <c r="P290" i="3"/>
  <c r="E290" i="3"/>
  <c r="J289" i="3"/>
  <c r="E289" i="3"/>
  <c r="P289" i="3"/>
  <c r="F138" i="3"/>
  <c r="F30" i="3"/>
  <c r="F29" i="3"/>
  <c r="J288" i="3"/>
  <c r="E288" i="3"/>
  <c r="P288" i="3"/>
  <c r="J256" i="3"/>
  <c r="P256" i="3"/>
  <c r="E256" i="3"/>
  <c r="J230" i="3"/>
  <c r="E230" i="3"/>
  <c r="L322" i="3"/>
  <c r="L321" i="3"/>
  <c r="M322" i="3"/>
  <c r="M321" i="3"/>
  <c r="N322" i="3"/>
  <c r="N321" i="3"/>
  <c r="O322" i="3"/>
  <c r="K322" i="3"/>
  <c r="K321" i="3"/>
  <c r="G322" i="3"/>
  <c r="G321" i="3"/>
  <c r="H322" i="3"/>
  <c r="H321" i="3"/>
  <c r="I322" i="3"/>
  <c r="I321" i="3"/>
  <c r="F322" i="3"/>
  <c r="O341" i="3"/>
  <c r="L341" i="3"/>
  <c r="M341" i="3"/>
  <c r="M340" i="3"/>
  <c r="N341" i="3"/>
  <c r="N340" i="3"/>
  <c r="K341" i="3"/>
  <c r="K340" i="3"/>
  <c r="G341" i="3"/>
  <c r="G340" i="3"/>
  <c r="H341" i="3"/>
  <c r="H340" i="3"/>
  <c r="I341" i="3"/>
  <c r="F341" i="3"/>
  <c r="F340" i="3"/>
  <c r="L138" i="3"/>
  <c r="N138" i="3"/>
  <c r="K138" i="3"/>
  <c r="G138" i="3"/>
  <c r="L165" i="3"/>
  <c r="L164" i="3"/>
  <c r="M165" i="3"/>
  <c r="N165" i="3"/>
  <c r="N164" i="3"/>
  <c r="O165" i="3"/>
  <c r="O164" i="3"/>
  <c r="K165" i="3"/>
  <c r="K164" i="3"/>
  <c r="G165" i="3"/>
  <c r="G164" i="3"/>
  <c r="H165" i="3"/>
  <c r="H164" i="3"/>
  <c r="I165" i="3"/>
  <c r="I164" i="3"/>
  <c r="F165" i="3"/>
  <c r="L307" i="3"/>
  <c r="M307" i="3"/>
  <c r="M306" i="3"/>
  <c r="N307" i="3"/>
  <c r="N306" i="3"/>
  <c r="O307" i="3"/>
  <c r="K307" i="3"/>
  <c r="K306" i="3"/>
  <c r="G307" i="3"/>
  <c r="G306" i="3"/>
  <c r="H307" i="3"/>
  <c r="H306" i="3"/>
  <c r="H357" i="3"/>
  <c r="I307" i="3"/>
  <c r="I306" i="3"/>
  <c r="F307" i="3"/>
  <c r="F306" i="3"/>
  <c r="L30" i="3"/>
  <c r="L29" i="3"/>
  <c r="M30" i="3"/>
  <c r="M29" i="3"/>
  <c r="N30" i="3"/>
  <c r="N29" i="3"/>
  <c r="O30" i="3"/>
  <c r="O29" i="3"/>
  <c r="K30" i="3"/>
  <c r="K29" i="3"/>
  <c r="G30" i="3"/>
  <c r="G29" i="3"/>
  <c r="H30" i="3"/>
  <c r="H29" i="3"/>
  <c r="I30" i="3"/>
  <c r="J356" i="3"/>
  <c r="J355" i="3"/>
  <c r="J354" i="3"/>
  <c r="E356" i="3"/>
  <c r="E355" i="3"/>
  <c r="E354" i="3"/>
  <c r="P354" i="3"/>
  <c r="E201" i="3"/>
  <c r="F298" i="3"/>
  <c r="O298" i="3"/>
  <c r="O297" i="3"/>
  <c r="O296" i="3"/>
  <c r="K298" i="3"/>
  <c r="K297" i="3"/>
  <c r="K296" i="3"/>
  <c r="J348" i="3"/>
  <c r="J345" i="3"/>
  <c r="J346" i="3"/>
  <c r="J351" i="3"/>
  <c r="P351" i="3"/>
  <c r="J349" i="3"/>
  <c r="J350" i="3"/>
  <c r="J352" i="3"/>
  <c r="J347" i="3"/>
  <c r="E348" i="3"/>
  <c r="P348" i="3"/>
  <c r="E346" i="3"/>
  <c r="P346" i="3"/>
  <c r="E351" i="3"/>
  <c r="E349" i="3"/>
  <c r="P349" i="3"/>
  <c r="E350" i="3"/>
  <c r="E352" i="3"/>
  <c r="L328" i="3"/>
  <c r="L327" i="3"/>
  <c r="M328" i="3"/>
  <c r="M327" i="3"/>
  <c r="N328" i="3"/>
  <c r="N327" i="3"/>
  <c r="O328" i="3"/>
  <c r="K328" i="3"/>
  <c r="K327" i="3"/>
  <c r="G328" i="3"/>
  <c r="G327" i="3"/>
  <c r="H328" i="3"/>
  <c r="H327" i="3"/>
  <c r="I328" i="3"/>
  <c r="I327" i="3"/>
  <c r="F328" i="3"/>
  <c r="F327" i="3"/>
  <c r="L292" i="3"/>
  <c r="L239" i="3"/>
  <c r="L238" i="3"/>
  <c r="M292" i="3"/>
  <c r="M239" i="3"/>
  <c r="M238" i="3"/>
  <c r="N292" i="3"/>
  <c r="N239" i="3"/>
  <c r="N238" i="3"/>
  <c r="O292" i="3"/>
  <c r="O239" i="3"/>
  <c r="O238" i="3"/>
  <c r="K292" i="3"/>
  <c r="K239" i="3"/>
  <c r="K238" i="3"/>
  <c r="G292" i="3"/>
  <c r="G239" i="3"/>
  <c r="G238" i="3"/>
  <c r="H292" i="3"/>
  <c r="H239" i="3"/>
  <c r="H238" i="3"/>
  <c r="I292" i="3"/>
  <c r="I239" i="3"/>
  <c r="I238" i="3"/>
  <c r="F292" i="3"/>
  <c r="F239" i="3"/>
  <c r="F238" i="3"/>
  <c r="F24" i="3"/>
  <c r="F235" i="3"/>
  <c r="F204" i="3"/>
  <c r="F203" i="3"/>
  <c r="G235" i="3"/>
  <c r="G204" i="3"/>
  <c r="G203" i="3"/>
  <c r="H235" i="3"/>
  <c r="H204" i="3"/>
  <c r="I235" i="3"/>
  <c r="I204" i="3"/>
  <c r="I203" i="3"/>
  <c r="J237" i="3"/>
  <c r="J235" i="3"/>
  <c r="K235" i="3"/>
  <c r="K204" i="3"/>
  <c r="K203" i="3"/>
  <c r="L235" i="3"/>
  <c r="L204" i="3"/>
  <c r="L203" i="3"/>
  <c r="M235" i="3"/>
  <c r="M204" i="3"/>
  <c r="M203" i="3"/>
  <c r="N235" i="3"/>
  <c r="N204" i="3"/>
  <c r="N203" i="3"/>
  <c r="O235" i="3"/>
  <c r="O204" i="3"/>
  <c r="O203" i="3"/>
  <c r="E237" i="3"/>
  <c r="E235" i="3"/>
  <c r="L68" i="3"/>
  <c r="L35" i="3"/>
  <c r="L34" i="3"/>
  <c r="M68" i="3"/>
  <c r="M35" i="3"/>
  <c r="M34" i="3"/>
  <c r="N68" i="3"/>
  <c r="N35" i="3"/>
  <c r="N34" i="3"/>
  <c r="O68" i="3"/>
  <c r="O35" i="3"/>
  <c r="O34" i="3"/>
  <c r="K68" i="3"/>
  <c r="K35" i="3"/>
  <c r="K34" i="3"/>
  <c r="G68" i="3"/>
  <c r="G35" i="3"/>
  <c r="G34" i="3"/>
  <c r="H68" i="3"/>
  <c r="H35" i="3"/>
  <c r="H34" i="3"/>
  <c r="I68" i="3"/>
  <c r="I35" i="3"/>
  <c r="I34" i="3"/>
  <c r="F68" i="3"/>
  <c r="F35" i="3"/>
  <c r="F34" i="3"/>
  <c r="E137" i="3"/>
  <c r="J171" i="3"/>
  <c r="J174" i="3"/>
  <c r="E171" i="3"/>
  <c r="E174" i="3"/>
  <c r="J38" i="3"/>
  <c r="J41" i="3"/>
  <c r="J44" i="3"/>
  <c r="J48" i="3"/>
  <c r="J51" i="3"/>
  <c r="J63" i="3"/>
  <c r="J79" i="3"/>
  <c r="J173" i="3"/>
  <c r="E38" i="3"/>
  <c r="P38" i="3"/>
  <c r="E41" i="3"/>
  <c r="E44" i="3"/>
  <c r="E48" i="3"/>
  <c r="P48" i="3"/>
  <c r="E51" i="3"/>
  <c r="P51" i="3"/>
  <c r="E63" i="3"/>
  <c r="E79" i="3"/>
  <c r="P79" i="3"/>
  <c r="E173" i="3"/>
  <c r="P173" i="3"/>
  <c r="J65" i="3"/>
  <c r="E65" i="3"/>
  <c r="J59" i="3"/>
  <c r="J60" i="3"/>
  <c r="J61" i="3"/>
  <c r="E59" i="3"/>
  <c r="E60" i="3"/>
  <c r="E61" i="3"/>
  <c r="P61" i="3"/>
  <c r="J140" i="3"/>
  <c r="E140" i="3"/>
  <c r="J83" i="3"/>
  <c r="J86" i="3"/>
  <c r="J89" i="3"/>
  <c r="J92" i="3"/>
  <c r="J95" i="3"/>
  <c r="J98" i="3"/>
  <c r="J101" i="3"/>
  <c r="J104" i="3"/>
  <c r="J107" i="3"/>
  <c r="P107" i="3"/>
  <c r="J110" i="3"/>
  <c r="J113" i="3"/>
  <c r="J116" i="3"/>
  <c r="J120" i="3"/>
  <c r="J123" i="3"/>
  <c r="J129" i="3"/>
  <c r="J132" i="3"/>
  <c r="E83" i="3"/>
  <c r="P83" i="3"/>
  <c r="E86" i="3"/>
  <c r="E89" i="3"/>
  <c r="E92" i="3"/>
  <c r="P92" i="3"/>
  <c r="E95" i="3"/>
  <c r="E98" i="3"/>
  <c r="P98" i="3"/>
  <c r="E101" i="3"/>
  <c r="P101" i="3"/>
  <c r="E104" i="3"/>
  <c r="P104" i="3"/>
  <c r="E107" i="3"/>
  <c r="E110" i="3"/>
  <c r="E113" i="3"/>
  <c r="P113" i="3"/>
  <c r="E116" i="3"/>
  <c r="P116" i="3"/>
  <c r="E120" i="3"/>
  <c r="E123" i="3"/>
  <c r="E129" i="3"/>
  <c r="P129" i="3"/>
  <c r="E132" i="3"/>
  <c r="P132" i="3"/>
  <c r="J81" i="3"/>
  <c r="J84" i="3"/>
  <c r="J87" i="3"/>
  <c r="J90" i="3"/>
  <c r="P90" i="3"/>
  <c r="J93" i="3"/>
  <c r="E93" i="3"/>
  <c r="J96" i="3"/>
  <c r="J99" i="3"/>
  <c r="J102" i="3"/>
  <c r="J105" i="3"/>
  <c r="E105" i="3"/>
  <c r="J108" i="3"/>
  <c r="J111" i="3"/>
  <c r="J114" i="3"/>
  <c r="J117" i="3"/>
  <c r="P117" i="3"/>
  <c r="J118" i="3"/>
  <c r="J121" i="3"/>
  <c r="E81" i="3"/>
  <c r="E84" i="3"/>
  <c r="E87" i="3"/>
  <c r="E90" i="3"/>
  <c r="E96" i="3"/>
  <c r="P96" i="3"/>
  <c r="E99" i="3"/>
  <c r="P99" i="3"/>
  <c r="E102" i="3"/>
  <c r="E108" i="3"/>
  <c r="E111" i="3"/>
  <c r="P111" i="3"/>
  <c r="E114" i="3"/>
  <c r="E117" i="3"/>
  <c r="E118" i="3"/>
  <c r="E121" i="3"/>
  <c r="P121" i="3"/>
  <c r="L134" i="3"/>
  <c r="L76" i="3"/>
  <c r="L75" i="3"/>
  <c r="M134" i="3"/>
  <c r="M76" i="3"/>
  <c r="M75" i="3"/>
  <c r="N134" i="3"/>
  <c r="N76" i="3"/>
  <c r="N75" i="3"/>
  <c r="O134" i="3"/>
  <c r="O76" i="3"/>
  <c r="O75" i="3"/>
  <c r="K134" i="3"/>
  <c r="K76" i="3"/>
  <c r="K75" i="3"/>
  <c r="K357" i="3"/>
  <c r="G134" i="3"/>
  <c r="G76" i="3"/>
  <c r="H134" i="3"/>
  <c r="H76" i="3"/>
  <c r="H75" i="3"/>
  <c r="I134" i="3"/>
  <c r="I76" i="3"/>
  <c r="I75" i="3"/>
  <c r="F134" i="3"/>
  <c r="F76" i="3"/>
  <c r="F75" i="3"/>
  <c r="L319" i="3"/>
  <c r="L318" i="3"/>
  <c r="M319" i="3"/>
  <c r="M318" i="3"/>
  <c r="N319" i="3"/>
  <c r="N318" i="3"/>
  <c r="O319" i="3"/>
  <c r="O318" i="3"/>
  <c r="K319" i="3"/>
  <c r="K318" i="3"/>
  <c r="G319" i="3"/>
  <c r="G318" i="3"/>
  <c r="H319" i="3"/>
  <c r="H318" i="3"/>
  <c r="I319" i="3"/>
  <c r="I318" i="3"/>
  <c r="F319" i="3"/>
  <c r="F314" i="3"/>
  <c r="I314" i="3"/>
  <c r="I310" i="3"/>
  <c r="I309" i="3"/>
  <c r="G314" i="3"/>
  <c r="G310" i="3"/>
  <c r="G309" i="3"/>
  <c r="H314" i="3"/>
  <c r="H310" i="3"/>
  <c r="H309" i="3"/>
  <c r="L314" i="3"/>
  <c r="L310" i="3"/>
  <c r="L309" i="3"/>
  <c r="O314" i="3"/>
  <c r="K314" i="3"/>
  <c r="K310" i="3"/>
  <c r="K309" i="3"/>
  <c r="M314" i="3"/>
  <c r="M310" i="3"/>
  <c r="M309" i="3"/>
  <c r="N314" i="3"/>
  <c r="N310" i="3"/>
  <c r="N309" i="3"/>
  <c r="E311" i="3"/>
  <c r="P311" i="3"/>
  <c r="J311" i="3"/>
  <c r="F300" i="3"/>
  <c r="F336" i="3"/>
  <c r="F334" i="3"/>
  <c r="F333" i="3"/>
  <c r="G22" i="3"/>
  <c r="G11" i="3"/>
  <c r="G10" i="3"/>
  <c r="G297" i="3"/>
  <c r="G296" i="3"/>
  <c r="G300" i="3"/>
  <c r="G299" i="3"/>
  <c r="G336" i="3"/>
  <c r="G334" i="3"/>
  <c r="G333" i="3"/>
  <c r="H22" i="3"/>
  <c r="H11" i="3"/>
  <c r="H10" i="3"/>
  <c r="H297" i="3"/>
  <c r="H296" i="3"/>
  <c r="H300" i="3"/>
  <c r="H299" i="3"/>
  <c r="H336" i="3"/>
  <c r="H334" i="3"/>
  <c r="H333" i="3"/>
  <c r="I22" i="3"/>
  <c r="I11" i="3"/>
  <c r="I10" i="3"/>
  <c r="I297" i="3"/>
  <c r="I296" i="3"/>
  <c r="I300" i="3"/>
  <c r="I336" i="3"/>
  <c r="L22" i="3"/>
  <c r="L11" i="3"/>
  <c r="O22" i="3"/>
  <c r="O11" i="3"/>
  <c r="O10" i="3"/>
  <c r="L297" i="3"/>
  <c r="L300" i="3"/>
  <c r="L299" i="3"/>
  <c r="O300" i="3"/>
  <c r="O299" i="3"/>
  <c r="L336" i="3"/>
  <c r="O336" i="3"/>
  <c r="O334" i="3"/>
  <c r="O333" i="3"/>
  <c r="M22" i="3"/>
  <c r="M11" i="3"/>
  <c r="M10" i="3"/>
  <c r="M297" i="3"/>
  <c r="M296" i="3"/>
  <c r="M300" i="3"/>
  <c r="M299" i="3"/>
  <c r="M336" i="3"/>
  <c r="M334" i="3"/>
  <c r="M333" i="3"/>
  <c r="N22" i="3"/>
  <c r="N11" i="3"/>
  <c r="N10" i="3"/>
  <c r="N297" i="3"/>
  <c r="N296" i="3"/>
  <c r="N300" i="3"/>
  <c r="N299" i="3"/>
  <c r="N336" i="3"/>
  <c r="N334" i="3"/>
  <c r="N333" i="3"/>
  <c r="K22" i="3"/>
  <c r="K11" i="3"/>
  <c r="K10" i="3"/>
  <c r="K300" i="3"/>
  <c r="K299" i="3"/>
  <c r="K336" i="3"/>
  <c r="K334" i="3"/>
  <c r="K333" i="3"/>
  <c r="E19" i="3"/>
  <c r="J19" i="3"/>
  <c r="E222" i="3"/>
  <c r="P222" i="3"/>
  <c r="J222" i="3"/>
  <c r="J294" i="3"/>
  <c r="J295" i="3"/>
  <c r="E294" i="3"/>
  <c r="E295" i="3"/>
  <c r="E292" i="3"/>
  <c r="E255" i="3"/>
  <c r="J255" i="3"/>
  <c r="E254" i="3"/>
  <c r="J254" i="3"/>
  <c r="P254" i="3"/>
  <c r="E215" i="3"/>
  <c r="J215" i="3"/>
  <c r="E161" i="3"/>
  <c r="P161" i="3"/>
  <c r="J161" i="3"/>
  <c r="E142" i="3"/>
  <c r="J142" i="3"/>
  <c r="E286" i="3"/>
  <c r="P286" i="3"/>
  <c r="J286" i="3"/>
  <c r="E285" i="3"/>
  <c r="E332" i="3"/>
  <c r="J332" i="3"/>
  <c r="E331" i="3"/>
  <c r="E277" i="3"/>
  <c r="J277" i="3"/>
  <c r="E276" i="3"/>
  <c r="E128" i="3"/>
  <c r="P128" i="3"/>
  <c r="J128" i="3"/>
  <c r="E126" i="3"/>
  <c r="J126" i="3"/>
  <c r="J15" i="3"/>
  <c r="P15" i="3"/>
  <c r="E15" i="3"/>
  <c r="E17" i="3"/>
  <c r="P17" i="3"/>
  <c r="J17" i="3"/>
  <c r="E162" i="3"/>
  <c r="J162" i="3"/>
  <c r="E338" i="3"/>
  <c r="J338" i="3"/>
  <c r="J253" i="3"/>
  <c r="E253" i="3"/>
  <c r="E66" i="3"/>
  <c r="P66" i="3"/>
  <c r="J66" i="3"/>
  <c r="E54" i="3"/>
  <c r="J54" i="3"/>
  <c r="E53" i="3"/>
  <c r="J53" i="3"/>
  <c r="E213" i="3"/>
  <c r="E214" i="3"/>
  <c r="P214" i="3"/>
  <c r="J213" i="3"/>
  <c r="J214" i="3"/>
  <c r="E227" i="3"/>
  <c r="J227" i="3"/>
  <c r="E228" i="3"/>
  <c r="E225" i="3"/>
  <c r="E226" i="3"/>
  <c r="J228" i="3"/>
  <c r="P228" i="3"/>
  <c r="J225" i="3"/>
  <c r="P225" i="3"/>
  <c r="J226" i="3"/>
  <c r="P226" i="3"/>
  <c r="E283" i="3"/>
  <c r="J283" i="3"/>
  <c r="E282" i="3"/>
  <c r="E281" i="3"/>
  <c r="P281" i="3"/>
  <c r="J281" i="3"/>
  <c r="E220" i="3"/>
  <c r="P220" i="3"/>
  <c r="J220" i="3"/>
  <c r="E125" i="3"/>
  <c r="P125" i="3"/>
  <c r="J125" i="3"/>
  <c r="E62" i="3"/>
  <c r="J62" i="3"/>
  <c r="E73" i="3"/>
  <c r="J73" i="3"/>
  <c r="E72" i="3"/>
  <c r="J72" i="3"/>
  <c r="E71" i="3"/>
  <c r="J71" i="3"/>
  <c r="E205" i="3"/>
  <c r="J205" i="3"/>
  <c r="E130" i="3"/>
  <c r="J130" i="3"/>
  <c r="J137" i="3"/>
  <c r="P137" i="3"/>
  <c r="E284" i="3"/>
  <c r="P284" i="3"/>
  <c r="J284" i="3"/>
  <c r="E187" i="3"/>
  <c r="J187" i="3"/>
  <c r="E274" i="3"/>
  <c r="J274" i="3"/>
  <c r="E248" i="3"/>
  <c r="J248" i="3"/>
  <c r="P248" i="3"/>
  <c r="E242" i="3"/>
  <c r="J242" i="3"/>
  <c r="E224" i="3"/>
  <c r="J224" i="3"/>
  <c r="P224" i="3"/>
  <c r="E216" i="3"/>
  <c r="J216" i="3"/>
  <c r="J159" i="3"/>
  <c r="E159" i="3"/>
  <c r="E183" i="3"/>
  <c r="P183" i="3"/>
  <c r="J183" i="3"/>
  <c r="E287" i="3"/>
  <c r="P287" i="3"/>
  <c r="J287" i="3"/>
  <c r="E223" i="3"/>
  <c r="J223" i="3"/>
  <c r="E305" i="3"/>
  <c r="P305" i="3"/>
  <c r="J305" i="3"/>
  <c r="E217" i="3"/>
  <c r="J217" i="3"/>
  <c r="P217" i="3"/>
  <c r="E275" i="3"/>
  <c r="P275" i="3"/>
  <c r="J275" i="3"/>
  <c r="J278" i="3"/>
  <c r="J232" i="3"/>
  <c r="P232" i="3"/>
  <c r="E232" i="3"/>
  <c r="E278" i="3"/>
  <c r="E280" i="3"/>
  <c r="J280" i="3"/>
  <c r="E279" i="3"/>
  <c r="E168" i="3"/>
  <c r="P168" i="3"/>
  <c r="J168" i="3"/>
  <c r="E167" i="3"/>
  <c r="P167" i="3"/>
  <c r="J167" i="3"/>
  <c r="E32" i="3"/>
  <c r="J32" i="3"/>
  <c r="P32" i="3"/>
  <c r="E122" i="3"/>
  <c r="E119" i="3"/>
  <c r="E158" i="3"/>
  <c r="J158" i="3"/>
  <c r="E157" i="3"/>
  <c r="P157" i="3"/>
  <c r="J157" i="3"/>
  <c r="E308" i="3"/>
  <c r="J308" i="3"/>
  <c r="E57" i="3"/>
  <c r="P57" i="3"/>
  <c r="J57" i="3"/>
  <c r="E56" i="3"/>
  <c r="J56" i="3"/>
  <c r="P56" i="3"/>
  <c r="E14" i="3"/>
  <c r="J14" i="3"/>
  <c r="E342" i="3"/>
  <c r="J342" i="3"/>
  <c r="E181" i="3"/>
  <c r="J181" i="3"/>
  <c r="E180" i="3"/>
  <c r="P180" i="3"/>
  <c r="J180" i="3"/>
  <c r="E326" i="3"/>
  <c r="J326" i="3"/>
  <c r="P326" i="3"/>
  <c r="E20" i="3"/>
  <c r="P20" i="3"/>
  <c r="J20" i="3"/>
  <c r="E291" i="3"/>
  <c r="J291" i="3"/>
  <c r="J273" i="3"/>
  <c r="P273" i="3"/>
  <c r="E273" i="3"/>
  <c r="J272" i="3"/>
  <c r="E272" i="3"/>
  <c r="P272" i="3"/>
  <c r="E265" i="3"/>
  <c r="J265" i="3"/>
  <c r="E264" i="3"/>
  <c r="J264" i="3"/>
  <c r="E263" i="3"/>
  <c r="P263" i="3"/>
  <c r="J263" i="3"/>
  <c r="E268" i="3"/>
  <c r="J268" i="3"/>
  <c r="E267" i="3"/>
  <c r="J267" i="3"/>
  <c r="E266" i="3"/>
  <c r="J266" i="3"/>
  <c r="E271" i="3"/>
  <c r="J271" i="3"/>
  <c r="E270" i="3"/>
  <c r="J270" i="3"/>
  <c r="E269" i="3"/>
  <c r="J269" i="3"/>
  <c r="E262" i="3"/>
  <c r="J262" i="3"/>
  <c r="E261" i="3"/>
  <c r="P261" i="3"/>
  <c r="J261" i="3"/>
  <c r="J252" i="3"/>
  <c r="E252" i="3"/>
  <c r="P252" i="3"/>
  <c r="J251" i="3"/>
  <c r="E251" i="3"/>
  <c r="P251" i="3"/>
  <c r="J250" i="3"/>
  <c r="E250" i="3"/>
  <c r="J249" i="3"/>
  <c r="E249" i="3"/>
  <c r="P249" i="3"/>
  <c r="J247" i="3"/>
  <c r="P247" i="3"/>
  <c r="E247" i="3"/>
  <c r="J246" i="3"/>
  <c r="E246" i="3"/>
  <c r="J245" i="3"/>
  <c r="E245" i="3"/>
  <c r="J244" i="3"/>
  <c r="E244" i="3"/>
  <c r="P244" i="3"/>
  <c r="J243" i="3"/>
  <c r="E243" i="3"/>
  <c r="J241" i="3"/>
  <c r="E241" i="3"/>
  <c r="J240" i="3"/>
  <c r="P240" i="3"/>
  <c r="E240" i="3"/>
  <c r="E74" i="3"/>
  <c r="J74" i="3"/>
  <c r="E325" i="3"/>
  <c r="J325" i="3"/>
  <c r="J13" i="3"/>
  <c r="E320" i="3"/>
  <c r="P320" i="3"/>
  <c r="J320" i="3"/>
  <c r="E231" i="3"/>
  <c r="J231" i="3"/>
  <c r="J323" i="3"/>
  <c r="P323" i="3"/>
  <c r="J301" i="3"/>
  <c r="E301" i="3"/>
  <c r="P301" i="3"/>
  <c r="E211" i="3"/>
  <c r="J211" i="3"/>
  <c r="E206" i="3"/>
  <c r="J206" i="3"/>
  <c r="E186" i="3"/>
  <c r="J186" i="3"/>
  <c r="J166" i="3"/>
  <c r="E166" i="3"/>
  <c r="J202" i="3"/>
  <c r="E202" i="3"/>
  <c r="J199" i="3"/>
  <c r="J200" i="3"/>
  <c r="E199" i="3"/>
  <c r="P199" i="3"/>
  <c r="E200" i="3"/>
  <c r="P200" i="3"/>
  <c r="J198" i="3"/>
  <c r="E198" i="3"/>
  <c r="J197" i="3"/>
  <c r="J196" i="3"/>
  <c r="E197" i="3"/>
  <c r="E196" i="3"/>
  <c r="J194" i="3"/>
  <c r="E194" i="3"/>
  <c r="P194" i="3"/>
  <c r="J195" i="3"/>
  <c r="E195" i="3"/>
  <c r="P195" i="3"/>
  <c r="J192" i="3"/>
  <c r="J193" i="3"/>
  <c r="E192" i="3"/>
  <c r="E193" i="3"/>
  <c r="P193" i="3"/>
  <c r="J190" i="3"/>
  <c r="E190" i="3"/>
  <c r="J155" i="3"/>
  <c r="E155" i="3"/>
  <c r="P155" i="3"/>
  <c r="J153" i="3"/>
  <c r="J154" i="3"/>
  <c r="E153" i="3"/>
  <c r="E154" i="3"/>
  <c r="P154" i="3"/>
  <c r="J149" i="3"/>
  <c r="J150" i="3"/>
  <c r="J151" i="3"/>
  <c r="E149" i="3"/>
  <c r="P149" i="3"/>
  <c r="E150" i="3"/>
  <c r="P150" i="3"/>
  <c r="E151" i="3"/>
  <c r="J148" i="3"/>
  <c r="P148" i="3"/>
  <c r="E148" i="3"/>
  <c r="J145" i="3"/>
  <c r="J146" i="3"/>
  <c r="J147" i="3"/>
  <c r="P147" i="3"/>
  <c r="E145" i="3"/>
  <c r="P145" i="3"/>
  <c r="E146" i="3"/>
  <c r="P146" i="3"/>
  <c r="E147" i="3"/>
  <c r="J260" i="3"/>
  <c r="E260" i="3"/>
  <c r="P260" i="3"/>
  <c r="J136" i="3"/>
  <c r="E136" i="3"/>
  <c r="E42" i="3"/>
  <c r="P42" i="3"/>
  <c r="J42" i="3"/>
  <c r="E28" i="3"/>
  <c r="P28" i="3"/>
  <c r="E209" i="3"/>
  <c r="J209" i="3"/>
  <c r="P209" i="3"/>
  <c r="J210" i="3"/>
  <c r="P210" i="3"/>
  <c r="E210" i="3"/>
  <c r="E160" i="3"/>
  <c r="J160" i="3"/>
  <c r="E233" i="3"/>
  <c r="J233" i="3"/>
  <c r="E77" i="3"/>
  <c r="E80" i="3"/>
  <c r="E49" i="3"/>
  <c r="E46" i="3"/>
  <c r="E39" i="3"/>
  <c r="J21" i="3"/>
  <c r="P21" i="3"/>
  <c r="E21" i="3"/>
  <c r="E317" i="3"/>
  <c r="P317" i="3"/>
  <c r="J317" i="3"/>
  <c r="E312" i="3"/>
  <c r="P312" i="3"/>
  <c r="J312" i="3"/>
  <c r="E335" i="3"/>
  <c r="J335" i="3"/>
  <c r="P335" i="3"/>
  <c r="E324" i="3"/>
  <c r="E323" i="3"/>
  <c r="E143" i="3"/>
  <c r="E144" i="3"/>
  <c r="P144" i="3"/>
  <c r="E152" i="3"/>
  <c r="P152" i="3"/>
  <c r="J152" i="3"/>
  <c r="E156" i="3"/>
  <c r="J259" i="3"/>
  <c r="P259" i="3"/>
  <c r="E259" i="3"/>
  <c r="J258" i="3"/>
  <c r="E258" i="3"/>
  <c r="E26" i="3"/>
  <c r="J26" i="3"/>
  <c r="E27" i="3"/>
  <c r="P27" i="3"/>
  <c r="J27" i="3"/>
  <c r="J156" i="3"/>
  <c r="E339" i="3"/>
  <c r="J339" i="3"/>
  <c r="E64" i="3"/>
  <c r="J64" i="3"/>
  <c r="J24" i="3"/>
  <c r="E25" i="3"/>
  <c r="P25" i="3"/>
  <c r="J25" i="3"/>
  <c r="J229" i="3"/>
  <c r="P229" i="3"/>
  <c r="E229" i="3"/>
  <c r="E316" i="3"/>
  <c r="J316" i="3"/>
  <c r="J143" i="3"/>
  <c r="J144" i="3"/>
  <c r="E33" i="3"/>
  <c r="J33" i="3"/>
  <c r="J12" i="3"/>
  <c r="J18" i="3"/>
  <c r="J31" i="3"/>
  <c r="J36" i="3"/>
  <c r="P36" i="3"/>
  <c r="J39" i="3"/>
  <c r="J45" i="3"/>
  <c r="J46" i="3"/>
  <c r="J49" i="3"/>
  <c r="J50" i="3"/>
  <c r="J52" i="3"/>
  <c r="J55" i="3"/>
  <c r="J58" i="3"/>
  <c r="J70" i="3"/>
  <c r="J77" i="3"/>
  <c r="P77" i="3"/>
  <c r="J80" i="3"/>
  <c r="J124" i="3"/>
  <c r="E124" i="3"/>
  <c r="P124" i="3"/>
  <c r="J175" i="3"/>
  <c r="P175" i="3"/>
  <c r="J176" i="3"/>
  <c r="J177" i="3"/>
  <c r="J178" i="3"/>
  <c r="J179" i="3"/>
  <c r="P179" i="3"/>
  <c r="J207" i="3"/>
  <c r="J212" i="3"/>
  <c r="J257" i="3"/>
  <c r="J313" i="3"/>
  <c r="P313" i="3"/>
  <c r="J315" i="3"/>
  <c r="J329" i="3"/>
  <c r="J330" i="3"/>
  <c r="J324" i="3"/>
  <c r="P324" i="3"/>
  <c r="E329" i="3"/>
  <c r="E257" i="3"/>
  <c r="E31" i="3"/>
  <c r="E70" i="3"/>
  <c r="P70" i="3"/>
  <c r="E58" i="3"/>
  <c r="E55" i="3"/>
  <c r="E52" i="3"/>
  <c r="P52" i="3"/>
  <c r="E50" i="3"/>
  <c r="E45" i="3"/>
  <c r="E12" i="3"/>
  <c r="P12" i="3"/>
  <c r="E18" i="3"/>
  <c r="P18" i="3"/>
  <c r="E315" i="3"/>
  <c r="P315" i="3"/>
  <c r="E330" i="3"/>
  <c r="E313" i="3"/>
  <c r="E212" i="3"/>
  <c r="P212" i="3"/>
  <c r="E207" i="3"/>
  <c r="P207" i="3"/>
  <c r="E175" i="3"/>
  <c r="E176" i="3"/>
  <c r="P176" i="3"/>
  <c r="E178" i="3"/>
  <c r="E179" i="3"/>
  <c r="M164" i="3"/>
  <c r="E13" i="3"/>
  <c r="P13" i="3"/>
  <c r="E347" i="3"/>
  <c r="P347" i="3"/>
  <c r="J298" i="3"/>
  <c r="P114" i="3"/>
  <c r="O327" i="3"/>
  <c r="J328" i="3"/>
  <c r="J327" i="3"/>
  <c r="F310" i="3"/>
  <c r="F309" i="3"/>
  <c r="P140" i="3"/>
  <c r="F164" i="3"/>
  <c r="J201" i="3"/>
  <c r="P201" i="3"/>
  <c r="O321" i="3"/>
  <c r="J322" i="3"/>
  <c r="J321" i="3"/>
  <c r="E177" i="3"/>
  <c r="P177" i="3"/>
  <c r="L340" i="3"/>
  <c r="H203" i="3"/>
  <c r="P345" i="3"/>
  <c r="P105" i="3"/>
  <c r="P278" i="3"/>
  <c r="J300" i="3"/>
  <c r="J299" i="3"/>
  <c r="E307" i="3"/>
  <c r="E306" i="3"/>
  <c r="O306" i="3"/>
  <c r="E298" i="3"/>
  <c r="P298" i="3"/>
  <c r="F297" i="3"/>
  <c r="E297" i="3"/>
  <c r="E296" i="3"/>
  <c r="F296" i="3"/>
  <c r="P356" i="3"/>
  <c r="F169" i="3"/>
  <c r="F318" i="3"/>
  <c r="P213" i="3"/>
  <c r="P355" i="3"/>
  <c r="J30" i="3"/>
  <c r="J29" i="3"/>
  <c r="P190" i="3"/>
  <c r="P329" i="3"/>
  <c r="P206" i="3"/>
  <c r="P265" i="3"/>
  <c r="P216" i="3"/>
  <c r="P352" i="3"/>
  <c r="P191" i="3"/>
  <c r="P136" i="3"/>
  <c r="F299" i="3"/>
  <c r="P211" i="3"/>
  <c r="P243" i="3"/>
  <c r="F321" i="3"/>
  <c r="E322" i="3"/>
  <c r="E321" i="3"/>
  <c r="P93" i="3"/>
  <c r="P63" i="3"/>
  <c r="P322" i="3"/>
  <c r="P321" i="3"/>
  <c r="I29" i="3"/>
  <c r="E30" i="3"/>
  <c r="P30" i="3"/>
  <c r="P29" i="3"/>
  <c r="E134" i="3"/>
  <c r="P134" i="3"/>
  <c r="P231" i="3"/>
  <c r="P242" i="3"/>
  <c r="P142" i="3"/>
  <c r="P350" i="3"/>
  <c r="P245" i="3"/>
  <c r="P14" i="3"/>
  <c r="E314" i="3"/>
  <c r="P102" i="3"/>
  <c r="E170" i="3"/>
  <c r="E169" i="3"/>
  <c r="P267" i="3"/>
  <c r="P158" i="3"/>
  <c r="E319" i="3"/>
  <c r="E318" i="3"/>
  <c r="L296" i="3"/>
  <c r="I334" i="3"/>
  <c r="I333" i="3"/>
  <c r="E336" i="3"/>
  <c r="F188" i="3"/>
  <c r="O310" i="3"/>
  <c r="O309" i="3"/>
  <c r="P89" i="3"/>
  <c r="P198" i="3"/>
  <c r="P230" i="3"/>
  <c r="J310" i="3"/>
  <c r="J309" i="3"/>
  <c r="P223" i="3"/>
  <c r="G75" i="3"/>
  <c r="P41" i="3"/>
  <c r="P185" i="3"/>
  <c r="P156" i="3"/>
  <c r="J189" i="3"/>
  <c r="E188" i="3"/>
  <c r="P294" i="3"/>
  <c r="E303" i="3"/>
  <c r="E302" i="3"/>
  <c r="J134" i="3"/>
  <c r="E204" i="3"/>
  <c r="P204" i="3"/>
  <c r="E139" i="3"/>
  <c r="P139" i="3"/>
  <c r="L302" i="3"/>
  <c r="J302" i="3"/>
  <c r="P303" i="3"/>
  <c r="P302" i="3"/>
  <c r="P304" i="3"/>
  <c r="J68" i="3"/>
  <c r="P71" i="3"/>
  <c r="P73" i="3"/>
  <c r="E68" i="3"/>
  <c r="P68" i="3"/>
  <c r="J35" i="3"/>
  <c r="J34" i="3"/>
  <c r="J204" i="3"/>
  <c r="J203" i="3"/>
  <c r="P203" i="3"/>
  <c r="L10" i="3"/>
  <c r="J76" i="3"/>
  <c r="J75" i="3"/>
  <c r="P295" i="3"/>
  <c r="E239" i="3"/>
  <c r="E238" i="3"/>
  <c r="P138" i="3"/>
  <c r="O138" i="3"/>
  <c r="P292" i="3"/>
  <c r="P31" i="3"/>
  <c r="L306" i="3"/>
  <c r="J307" i="3"/>
  <c r="J239" i="3"/>
  <c r="E76" i="3"/>
  <c r="P76" i="3"/>
  <c r="P75" i="3"/>
  <c r="J11" i="3"/>
  <c r="J10" i="3"/>
  <c r="E35" i="3"/>
  <c r="E138" i="3"/>
  <c r="E203" i="3"/>
  <c r="J314" i="3"/>
  <c r="J165" i="3"/>
  <c r="J164" i="3"/>
  <c r="P339" i="3"/>
  <c r="P262" i="3"/>
  <c r="P270" i="3"/>
  <c r="P266" i="3"/>
  <c r="P268" i="3"/>
  <c r="P264" i="3"/>
  <c r="P291" i="3"/>
  <c r="P181" i="3"/>
  <c r="P159" i="3"/>
  <c r="P205" i="3"/>
  <c r="J292" i="3"/>
  <c r="P118" i="3"/>
  <c r="P108" i="3"/>
  <c r="E165" i="3"/>
  <c r="P80" i="3"/>
  <c r="O340" i="3"/>
  <c r="O357" i="3"/>
  <c r="J341" i="3"/>
  <c r="J340" i="3"/>
  <c r="P237" i="3"/>
  <c r="P235" i="3"/>
  <c r="P178" i="3"/>
  <c r="P258" i="3"/>
  <c r="P202" i="3"/>
  <c r="P186" i="3"/>
  <c r="I299" i="3"/>
  <c r="E300" i="3"/>
  <c r="P300" i="3"/>
  <c r="P299" i="3"/>
  <c r="P87" i="3"/>
  <c r="P60" i="3"/>
  <c r="I340" i="3"/>
  <c r="E341" i="3"/>
  <c r="P55" i="3"/>
  <c r="P257" i="3"/>
  <c r="P50" i="3"/>
  <c r="P33" i="3"/>
  <c r="P316" i="3"/>
  <c r="P26" i="3"/>
  <c r="P143" i="3"/>
  <c r="P39" i="3"/>
  <c r="P160" i="3"/>
  <c r="P151" i="3"/>
  <c r="P153" i="3"/>
  <c r="P192" i="3"/>
  <c r="P196" i="3"/>
  <c r="P166" i="3"/>
  <c r="P241" i="3"/>
  <c r="P246" i="3"/>
  <c r="P269" i="3"/>
  <c r="P271" i="3"/>
  <c r="P308" i="3"/>
  <c r="P280" i="3"/>
  <c r="P187" i="3"/>
  <c r="P227" i="3"/>
  <c r="P54" i="3"/>
  <c r="P253" i="3"/>
  <c r="P332" i="3"/>
  <c r="I357" i="3"/>
  <c r="P123" i="3"/>
  <c r="P110" i="3"/>
  <c r="P59" i="3"/>
  <c r="P44" i="3"/>
  <c r="P174" i="3"/>
  <c r="P234" i="3"/>
  <c r="P163" i="3"/>
  <c r="P314" i="3"/>
  <c r="P330" i="3"/>
  <c r="P45" i="3"/>
  <c r="P58" i="3"/>
  <c r="P49" i="3"/>
  <c r="P46" i="3"/>
  <c r="P233" i="3"/>
  <c r="P197" i="3"/>
  <c r="P325" i="3"/>
  <c r="P250" i="3"/>
  <c r="P274" i="3"/>
  <c r="P53" i="3"/>
  <c r="P255" i="3"/>
  <c r="P120" i="3"/>
  <c r="P86" i="3"/>
  <c r="P344" i="3"/>
  <c r="P343" i="3"/>
  <c r="P353" i="3"/>
  <c r="P67" i="3"/>
  <c r="P131" i="3"/>
  <c r="E75" i="3"/>
  <c r="E29" i="3"/>
  <c r="P64" i="3"/>
  <c r="L334" i="3"/>
  <c r="J336" i="3"/>
  <c r="P336" i="3"/>
  <c r="G357" i="3"/>
  <c r="J188" i="3"/>
  <c r="P189" i="3"/>
  <c r="P188" i="3"/>
  <c r="E310" i="3"/>
  <c r="J319" i="3"/>
  <c r="J318" i="3"/>
  <c r="E299" i="3"/>
  <c r="N357" i="3"/>
  <c r="P84" i="3"/>
  <c r="P95" i="3"/>
  <c r="P74" i="3"/>
  <c r="E24" i="3"/>
  <c r="P24" i="3"/>
  <c r="F22" i="3"/>
  <c r="M357" i="3"/>
  <c r="J22" i="3"/>
  <c r="E334" i="3"/>
  <c r="J297" i="3"/>
  <c r="J296" i="3"/>
  <c r="P72" i="3"/>
  <c r="P62" i="3"/>
  <c r="P162" i="3"/>
  <c r="P126" i="3"/>
  <c r="P215" i="3"/>
  <c r="P81" i="3"/>
  <c r="P65" i="3"/>
  <c r="P171" i="3"/>
  <c r="P219" i="3"/>
  <c r="J170" i="3"/>
  <c r="L169" i="3"/>
  <c r="E344" i="3"/>
  <c r="E343" i="3"/>
  <c r="E328" i="3"/>
  <c r="P342" i="3"/>
  <c r="P130" i="3"/>
  <c r="P283" i="3"/>
  <c r="P338" i="3"/>
  <c r="P277" i="3"/>
  <c r="P19" i="3"/>
  <c r="J344" i="3"/>
  <c r="J343" i="3"/>
  <c r="E164" i="3"/>
  <c r="P165" i="3"/>
  <c r="P164" i="3"/>
  <c r="P239" i="3"/>
  <c r="P238" i="3"/>
  <c r="J238" i="3"/>
  <c r="E340" i="3"/>
  <c r="P341" i="3"/>
  <c r="P340" i="3"/>
  <c r="E34" i="3"/>
  <c r="P35" i="3"/>
  <c r="P34" i="3"/>
  <c r="J306" i="3"/>
  <c r="P307" i="3"/>
  <c r="P306" i="3"/>
  <c r="P319" i="3"/>
  <c r="P318" i="3"/>
  <c r="J169" i="3"/>
  <c r="J357" i="3"/>
  <c r="P170" i="3"/>
  <c r="P169" i="3"/>
  <c r="E333" i="3"/>
  <c r="E22" i="3"/>
  <c r="P22" i="3"/>
  <c r="F11" i="3"/>
  <c r="E327" i="3"/>
  <c r="P328" i="3"/>
  <c r="P327" i="3"/>
  <c r="J334" i="3"/>
  <c r="J333" i="3"/>
  <c r="L333" i="3"/>
  <c r="P297" i="3"/>
  <c r="P296" i="3"/>
  <c r="L357" i="3"/>
  <c r="P310" i="3"/>
  <c r="P309" i="3"/>
  <c r="E309" i="3"/>
  <c r="F10" i="3"/>
  <c r="F357" i="3"/>
  <c r="E11" i="3"/>
  <c r="P334" i="3"/>
  <c r="P333" i="3"/>
  <c r="E10" i="3"/>
  <c r="E357" i="3"/>
  <c r="P11" i="3"/>
  <c r="P10" i="3"/>
  <c r="P357" i="3"/>
</calcChain>
</file>

<file path=xl/sharedStrings.xml><?xml version="1.0" encoding="utf-8"?>
<sst xmlns="http://schemas.openxmlformats.org/spreadsheetml/2006/main" count="993" uniqueCount="629">
  <si>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</si>
  <si>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Додаток 3
до рішення обласної ради</t>
  </si>
  <si>
    <t>Департамент капітального будівництва Дніпропетровської обласної державної адміністрації</t>
  </si>
  <si>
    <t>7363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</si>
  <si>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</si>
  <si>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</si>
  <si>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1217363</t>
  </si>
  <si>
    <t>2200000</t>
  </si>
  <si>
    <t>2210000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</si>
  <si>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</si>
  <si>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</si>
  <si>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</si>
  <si>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</si>
  <si>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</si>
  <si>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1217368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</si>
  <si>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</si>
  <si>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</si>
  <si>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</si>
  <si>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субвенція з обласного бюджету до місцевих бюджетів на підвищення кваліфікації (рівня освіти) окремих працівників закладів охорони здоров'я та органів управління відповідної галузі</t>
  </si>
  <si>
    <t>0817323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</si>
  <si>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</si>
  <si>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</si>
  <si>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</si>
  <si>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</si>
  <si>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</si>
  <si>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 xml:space="preserve">Інша діяльність у сфері транспорту </t>
  </si>
  <si>
    <t>1511040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</si>
  <si>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</si>
  <si>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1514040</t>
  </si>
  <si>
    <t>1517361</t>
  </si>
  <si>
    <t>0719410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</si>
  <si>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</si>
  <si>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1018420</t>
  </si>
  <si>
    <t>8420</t>
  </si>
  <si>
    <t>Інші заходи у сфері засобів масової інформації</t>
  </si>
  <si>
    <t>1217364</t>
  </si>
  <si>
    <t>7364</t>
  </si>
  <si>
    <t>1517366</t>
  </si>
  <si>
    <t>7366</t>
  </si>
  <si>
    <t>Реалізація проектів в рамках Надзвичайної кредитної програми для відновлення України,</t>
  </si>
  <si>
    <t>0717322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</si>
  <si>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</si>
  <si>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1517367</t>
  </si>
  <si>
    <t>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</si>
  <si>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</si>
  <si>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субвенція з обласного бюджету до місцевих бюджетів на впровадження новітніх технологій</t>
  </si>
  <si>
    <t>субвенція з обласного бюджету до місцевих бюджетів на підтримку інклюзивної освіти</t>
  </si>
  <si>
    <t>субвенція з обласного бюджету до місцевих бюджетів на створення ресурсних кімнат для дітей з особливими освітніми потребами, що потребують інклюзивної освіти</t>
  </si>
  <si>
    <t>0617321</t>
  </si>
  <si>
    <t>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</si>
  <si>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</si>
  <si>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1216011</t>
  </si>
  <si>
    <t>субвенція з обласного бюджету до місцевих бюджетів на капітальні видатки та облаштування об'єктів соціально-культурної сфери</t>
  </si>
  <si>
    <t>1516083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</si>
  <si>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</si>
  <si>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Заходи, пов’язані з поліпшенням питної води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</si>
  <si>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</si>
  <si>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</si>
  <si>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</si>
  <si>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0118410</t>
  </si>
  <si>
    <t>8410</t>
  </si>
  <si>
    <t>Фінансова підтримка засобів масової інформації</t>
  </si>
  <si>
    <t>0117670</t>
  </si>
  <si>
    <t>7670</t>
  </si>
  <si>
    <t>Інші субвенції з місцевого бюджету,</t>
  </si>
  <si>
    <t>9770</t>
  </si>
  <si>
    <t>0119770</t>
  </si>
  <si>
    <t>0200000</t>
  </si>
  <si>
    <t>0210000</t>
  </si>
  <si>
    <t>0211140</t>
  </si>
  <si>
    <t>Підвищення кваліфікації, перепідготовка кадрів закладами післядипломної освіти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</si>
  <si>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</si>
  <si>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0219620</t>
  </si>
  <si>
    <t>9620</t>
  </si>
  <si>
    <t>2500000</t>
  </si>
  <si>
    <t>2510000</t>
  </si>
  <si>
    <t>0600000</t>
  </si>
  <si>
    <t>0610000</t>
  </si>
  <si>
    <t>0611040</t>
  </si>
  <si>
    <t>0611070</t>
  </si>
  <si>
    <t>0611080</t>
  </si>
  <si>
    <t>0819243</t>
  </si>
  <si>
    <t>9243</t>
  </si>
  <si>
    <t>0611090</t>
  </si>
  <si>
    <t>0611120</t>
  </si>
  <si>
    <t>0611140</t>
  </si>
  <si>
    <t>0615011</t>
  </si>
  <si>
    <t>0615012</t>
  </si>
  <si>
    <t>0615031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</si>
  <si>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підготовкою,</t>
  </si>
  <si>
    <t>Підготовка кадрів професійно-технічними закладами та іншими закладами освіти,</t>
  </si>
  <si>
    <t>0611110</t>
  </si>
  <si>
    <t>1110</t>
  </si>
  <si>
    <t>Підготовка кадрів вищими навчальними закладами І-ІІ рівнів акредитації (коледжами, технікумами, училищами),</t>
  </si>
  <si>
    <t>Підготовка кадрів вищими навчальними закладами ІІІ-ІV рівнів акредитації (університетами, академіями, інститутами)</t>
  </si>
  <si>
    <t>Методичне забезпечення діяльності навчальних закладів</t>
  </si>
  <si>
    <t>0611150</t>
  </si>
  <si>
    <t>0613140</t>
  </si>
  <si>
    <t>0619770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</si>
  <si>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</si>
  <si>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0619320</t>
  </si>
  <si>
    <t>9320</t>
  </si>
  <si>
    <t>1217310</t>
  </si>
  <si>
    <t>1517310</t>
  </si>
  <si>
    <t>Управління зовнішньоекономічної діяльності Дніпропетровської обласної державної адміністрації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</si>
  <si>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</si>
  <si>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</si>
  <si>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9330</t>
  </si>
  <si>
    <t>0700000</t>
  </si>
  <si>
    <t>0710000</t>
  </si>
  <si>
    <t>0711120</t>
  </si>
  <si>
    <t>0712010</t>
  </si>
  <si>
    <t>0712030</t>
  </si>
  <si>
    <t>0712050</t>
  </si>
  <si>
    <t>0712060</t>
  </si>
  <si>
    <t>0712070</t>
  </si>
  <si>
    <t>0712090</t>
  </si>
  <si>
    <t>0712100</t>
  </si>
  <si>
    <t>0712130</t>
  </si>
  <si>
    <t>Підготовка кадрів вищими навчальними закладами І-ІІ рівнів акредитації (коледжами, технікумами, училищами)</t>
  </si>
  <si>
    <t>0711140</t>
  </si>
  <si>
    <t>0712020</t>
  </si>
  <si>
    <t>2020</t>
  </si>
  <si>
    <t>Лікарсько-акушерська допомога вагітним, породіллям та новонародженим,</t>
  </si>
  <si>
    <t>0712040</t>
  </si>
  <si>
    <t>2040</t>
  </si>
  <si>
    <t>Санаторно-курортна допомога населенню,</t>
  </si>
  <si>
    <t>Екстрена та швидка медична допомога населенню,</t>
  </si>
  <si>
    <t>Стоматологічна допомога населенню,</t>
  </si>
  <si>
    <t>0712120</t>
  </si>
  <si>
    <t>2120</t>
  </si>
  <si>
    <t>0712143</t>
  </si>
  <si>
    <t>2143</t>
  </si>
  <si>
    <t xml:space="preserve">Програми і централізовані заходи профілактики ВІЛ-інфекції/СНІДу, </t>
  </si>
  <si>
    <t>0712145</t>
  </si>
  <si>
    <t>2145</t>
  </si>
  <si>
    <t>0714030</t>
  </si>
  <si>
    <t>Забезпечення діяльності бібліотек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</si>
  <si>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</si>
  <si>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0719460</t>
  </si>
  <si>
    <t>0719770</t>
  </si>
  <si>
    <t>0800000</t>
  </si>
  <si>
    <t>0810000</t>
  </si>
  <si>
    <t>0813050</t>
  </si>
  <si>
    <t>0813090</t>
  </si>
  <si>
    <t>0813101</t>
  </si>
  <si>
    <t>0813102</t>
  </si>
  <si>
    <t>0813105</t>
  </si>
  <si>
    <t>0813111</t>
  </si>
  <si>
    <t>0117680</t>
  </si>
  <si>
    <t>7680</t>
  </si>
  <si>
    <t>Членські внески до асоціацій органів місцевого самоврядування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</si>
  <si>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</si>
  <si>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</si>
  <si>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</si>
  <si>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</si>
  <si>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0813122</t>
  </si>
  <si>
    <t>3122</t>
  </si>
  <si>
    <t>0813123</t>
  </si>
  <si>
    <t>3123</t>
  </si>
  <si>
    <t>0813140</t>
  </si>
  <si>
    <t>1100000</t>
  </si>
  <si>
    <t>1110000</t>
  </si>
  <si>
    <t>Здійснення заходів та реалізація проектів на виконання Державної цільової соціальної програми «Молодь України»</t>
  </si>
  <si>
    <t>Забезпечення підготовки спортсменів школами вищої спортивної майстерності</t>
  </si>
  <si>
    <t>1113131</t>
  </si>
  <si>
    <t>1115011</t>
  </si>
  <si>
    <t>1115012</t>
  </si>
  <si>
    <t>1115021</t>
  </si>
  <si>
    <t>1115022</t>
  </si>
  <si>
    <t>1115031</t>
  </si>
  <si>
    <t>1115033</t>
  </si>
  <si>
    <t>1115042</t>
  </si>
  <si>
    <t>1115051</t>
  </si>
  <si>
    <t>1115053</t>
  </si>
  <si>
    <t>1115061</t>
  </si>
  <si>
    <t>1115062</t>
  </si>
  <si>
    <t>0913112</t>
  </si>
  <si>
    <t>1014020</t>
  </si>
  <si>
    <t>1014030</t>
  </si>
  <si>
    <t>1014060</t>
  </si>
  <si>
    <t>1014010</t>
  </si>
  <si>
    <t>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</si>
  <si>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</si>
  <si>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</si>
  <si>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</si>
  <si>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1014040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</si>
  <si>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</si>
  <si>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</si>
  <si>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</si>
  <si>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1018410</t>
  </si>
  <si>
    <t>2300000</t>
  </si>
  <si>
    <t>2310000</t>
  </si>
  <si>
    <t>1200000</t>
  </si>
  <si>
    <t>1210000</t>
  </si>
  <si>
    <t>0813048</t>
  </si>
  <si>
    <t>3048</t>
  </si>
  <si>
    <t>0819242</t>
  </si>
  <si>
    <t>9242</t>
  </si>
  <si>
    <t>1216013</t>
  </si>
  <si>
    <t>6013</t>
  </si>
  <si>
    <t>Забезпечення діяльності водопровідно-каналізаційного господарства</t>
  </si>
  <si>
    <t>1216030</t>
  </si>
  <si>
    <t>6030</t>
  </si>
  <si>
    <t>1216040</t>
  </si>
  <si>
    <t>6040</t>
  </si>
  <si>
    <t>грн</t>
  </si>
  <si>
    <t>1217464</t>
  </si>
  <si>
    <t>7464</t>
  </si>
  <si>
    <t>1216084</t>
  </si>
  <si>
    <t>6084</t>
  </si>
  <si>
    <t>1219260</t>
  </si>
  <si>
    <t>9260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</si>
  <si>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спостереження,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</si>
  <si>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</si>
  <si>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1219610</t>
  </si>
  <si>
    <t>9610</t>
  </si>
  <si>
    <t>1219770</t>
  </si>
  <si>
    <t>1517321</t>
  </si>
  <si>
    <t>7321</t>
  </si>
  <si>
    <t>1517322</t>
  </si>
  <si>
    <t>7322</t>
  </si>
  <si>
    <t>1519770</t>
  </si>
  <si>
    <t>1600000</t>
  </si>
  <si>
    <t>1610000</t>
  </si>
  <si>
    <t>7350</t>
  </si>
  <si>
    <t>1617350</t>
  </si>
  <si>
    <t>Розроблення схем планування та забудови територій (містобудівної документації)</t>
  </si>
  <si>
    <t>2417110</t>
  </si>
  <si>
    <t>Реалізація програм в галузі сільського господарства</t>
  </si>
  <si>
    <t>7110</t>
  </si>
  <si>
    <t>2417120</t>
  </si>
  <si>
    <t>7120</t>
  </si>
  <si>
    <t>2919770</t>
  </si>
  <si>
    <t>Забезпечення діяльності ветеринарних лікарень та ветеринарних лабораторій</t>
  </si>
  <si>
    <t xml:space="preserve">Інші субвенції з місцевого бюджету, </t>
  </si>
  <si>
    <t>2800000</t>
  </si>
  <si>
    <t>2810000</t>
  </si>
  <si>
    <t>2818340</t>
  </si>
  <si>
    <t>Природоохоронні заходи за рахунок цільових фондів</t>
  </si>
  <si>
    <t>2819800</t>
  </si>
  <si>
    <t>9800</t>
  </si>
  <si>
    <t>2017520</t>
  </si>
  <si>
    <t>7520</t>
  </si>
  <si>
    <t>Реалізація Національної програми інформатизації</t>
  </si>
  <si>
    <t>8110</t>
  </si>
  <si>
    <t>2700000</t>
  </si>
  <si>
    <t>2710000</t>
  </si>
  <si>
    <t>Реалізація інших заходів щодо соціально-економічного розвитку територій</t>
  </si>
  <si>
    <t>2717610</t>
  </si>
  <si>
    <t>3700000</t>
  </si>
  <si>
    <t>3710000</t>
  </si>
  <si>
    <t>3718700</t>
  </si>
  <si>
    <t>3719110</t>
  </si>
  <si>
    <t>3719150</t>
  </si>
  <si>
    <t>3719230</t>
  </si>
  <si>
    <t>9230</t>
  </si>
  <si>
    <t>9210</t>
  </si>
  <si>
    <t>3719220</t>
  </si>
  <si>
    <t>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</si>
  <si>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</si>
  <si>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3719800</t>
  </si>
  <si>
    <t>3719250</t>
  </si>
  <si>
    <t>9250</t>
  </si>
  <si>
    <t>7310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</si>
  <si>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</si>
  <si>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8340</t>
  </si>
  <si>
    <t>7610</t>
  </si>
  <si>
    <t>субвенція з обласного бюджету до місцевих бюджетів на соціально-економічний розвиток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</si>
  <si>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</si>
  <si>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</si>
  <si>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</si>
  <si>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</si>
  <si>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</si>
  <si>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</si>
  <si>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</si>
  <si>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</si>
  <si>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</si>
  <si>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</si>
  <si>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</si>
  <si>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</si>
  <si>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</si>
  <si>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0411</t>
  </si>
  <si>
    <t>0610</t>
  </si>
  <si>
    <t>0620</t>
  </si>
  <si>
    <t>0456</t>
  </si>
  <si>
    <t>0460</t>
  </si>
  <si>
    <t>0443</t>
  </si>
  <si>
    <t>0421</t>
  </si>
  <si>
    <t>0320</t>
  </si>
  <si>
    <t>0111</t>
  </si>
  <si>
    <t>Фінансова підтримка спортивних споруд, які належать громадським організаціям фізкультурно-спортивної спрямованості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</si>
  <si>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</si>
  <si>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</si>
  <si>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</si>
  <si>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</si>
  <si>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</si>
  <si>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</si>
  <si>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</si>
  <si>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</si>
  <si>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</si>
  <si>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</si>
  <si>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0490</t>
  </si>
  <si>
    <t>у тому числі:</t>
  </si>
  <si>
    <t>у тому числі</t>
  </si>
  <si>
    <t>за рахунок субвенції з державного бюджету</t>
  </si>
  <si>
    <t>Проведення навчально-тренувальних зборів і змагань з неолімпійських видів спорту</t>
  </si>
  <si>
    <t>Резервний фонд</t>
  </si>
  <si>
    <t>Усього видатків по обласному бюджету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</si>
  <si>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</si>
  <si>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</si>
  <si>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</si>
  <si>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</si>
  <si>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</si>
  <si>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</si>
  <si>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</si>
  <si>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</si>
  <si>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</si>
  <si>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</si>
  <si>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</si>
  <si>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</si>
  <si>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</si>
  <si>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</si>
  <si>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</si>
  <si>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0734</t>
  </si>
  <si>
    <t>0761</t>
  </si>
  <si>
    <t>0762</t>
  </si>
  <si>
    <t>0724</t>
  </si>
  <si>
    <t>0722</t>
  </si>
  <si>
    <t>0540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</si>
  <si>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</si>
  <si>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Перший заступник голови обласної ради</t>
  </si>
  <si>
    <t>С.ОЛІЙНИК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</si>
  <si>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</si>
  <si>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0470</t>
  </si>
  <si>
    <t>субвенція з обласного бюджету до місцевих бюджетів на співфінансування органів місцевого самоврядування області -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</si>
  <si>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0100000</t>
  </si>
  <si>
    <t>0110000</t>
  </si>
  <si>
    <t>1150</t>
  </si>
  <si>
    <t>0900000</t>
  </si>
  <si>
    <t>0910000</t>
  </si>
  <si>
    <t>1000000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</si>
  <si>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</si>
  <si>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</si>
  <si>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1080</t>
  </si>
  <si>
    <t>Надання позашкільної освіти позашкільними закладами освіти, заходи із позашкільної роботи з дітьми</t>
  </si>
  <si>
    <t>1120</t>
  </si>
  <si>
    <t>1130</t>
  </si>
  <si>
    <t>1140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</si>
  <si>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</si>
  <si>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</si>
  <si>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</si>
  <si>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</si>
  <si>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</si>
  <si>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</si>
  <si>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1010000</t>
  </si>
  <si>
    <t>0619310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</si>
  <si>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</si>
  <si>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</si>
  <si>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1011120</t>
  </si>
  <si>
    <t>1011130</t>
  </si>
  <si>
    <t>Багатопрофільна стаціонарна медична допомога населенню,</t>
  </si>
  <si>
    <t>2010</t>
  </si>
  <si>
    <t>Спеціалізована стаціонарна медична допомога населенню,</t>
  </si>
  <si>
    <t>2030</t>
  </si>
  <si>
    <t>2050</t>
  </si>
  <si>
    <t>2060</t>
  </si>
  <si>
    <t>2070</t>
  </si>
  <si>
    <t>Медико-соціальний захист дітей-сиріт і дітей, позбавлених батьківського піклування,</t>
  </si>
  <si>
    <t>2090</t>
  </si>
  <si>
    <t>Створення банків крові та її компонентів,</t>
  </si>
  <si>
    <t>2100</t>
  </si>
  <si>
    <t>Спеціалізована амбулаторно-поліклінічна допомога населенню,</t>
  </si>
  <si>
    <t>2130</t>
  </si>
  <si>
    <t>Інформаційно-методичне та просвітницьке забезпечення в галузі охорони здоров'я,</t>
  </si>
  <si>
    <t>Проведення належної медико-соціальної експертизи (МСЕК),</t>
  </si>
  <si>
    <t>4060</t>
  </si>
  <si>
    <t>1500000</t>
  </si>
  <si>
    <t>Пільгове медичне обслуговування осіб, які постраждали внаслідок Чорнобильської катастрофи</t>
  </si>
  <si>
    <t>3050</t>
  </si>
  <si>
    <t>1510000</t>
  </si>
  <si>
    <t>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</si>
  <si>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</si>
  <si>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</si>
  <si>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3111</t>
  </si>
  <si>
    <t>3102</t>
  </si>
  <si>
    <t>3131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</si>
  <si>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</si>
  <si>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</si>
  <si>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3140</t>
  </si>
  <si>
    <t>5042</t>
  </si>
  <si>
    <t>5021</t>
  </si>
  <si>
    <t>5031</t>
  </si>
  <si>
    <t>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</si>
  <si>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</si>
  <si>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</si>
  <si>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</si>
  <si>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</si>
  <si>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2400000</t>
  </si>
  <si>
    <t>2410000</t>
  </si>
  <si>
    <t>4020</t>
  </si>
  <si>
    <t>4030</t>
  </si>
  <si>
    <t>Заходи з енергозбереження</t>
  </si>
  <si>
    <t>9110</t>
  </si>
  <si>
    <t>9150</t>
  </si>
  <si>
    <t>Сприяння розвитку малого та середнього підприємництва</t>
  </si>
  <si>
    <t>8700</t>
  </si>
  <si>
    <t>3105</t>
  </si>
  <si>
    <t>Централізовані заходи з лікування онкологічних хворих</t>
  </si>
  <si>
    <t>субвенція з обласного бюджету до місцевих бюджетів на поліпшення матеріально-технічної бази сільськогосподарських обслуговуючих та виробничих кооперативів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</si>
  <si>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</si>
  <si>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</si>
  <si>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</si>
  <si>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</si>
  <si>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</si>
  <si>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</si>
  <si>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Управління культури, національностей і релігій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</si>
  <si>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</si>
  <si>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</si>
  <si>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</si>
  <si>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</si>
  <si>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</si>
  <si>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</si>
  <si>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інформаційних технологій та електронного урядування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</si>
  <si>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</si>
  <si>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</si>
  <si>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</si>
  <si>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5051</t>
  </si>
  <si>
    <t>0117363</t>
  </si>
  <si>
    <t>Виконання інвестиційних проектів в рамках здійснення заходів щодо соціально-економічного розвитку окремих територій,</t>
  </si>
  <si>
    <t>0717363</t>
  </si>
  <si>
    <t>0619350</t>
  </si>
  <si>
    <t>9350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</si>
  <si>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</si>
  <si>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</si>
  <si>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</si>
  <si>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</si>
  <si>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</si>
  <si>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</si>
  <si>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</si>
  <si>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</si>
  <si>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3200000</t>
  </si>
  <si>
    <t>3210000</t>
  </si>
  <si>
    <t>Будівництво об'єктів житлово-комунального господарства</t>
  </si>
  <si>
    <t>1217461</t>
  </si>
  <si>
    <t>7461</t>
  </si>
  <si>
    <t>1217462</t>
  </si>
  <si>
    <t>7462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</si>
  <si>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</si>
  <si>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</si>
  <si>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1517365</t>
  </si>
  <si>
    <t>7365</t>
  </si>
  <si>
    <t>7630</t>
  </si>
  <si>
    <t>Реалізація програм і заходів в галузі зовнішньоекономічної діяльності</t>
  </si>
  <si>
    <t>2517630</t>
  </si>
  <si>
    <t>2900000</t>
  </si>
  <si>
    <t>2910000</t>
  </si>
  <si>
    <t>2918110</t>
  </si>
  <si>
    <t>2919800</t>
  </si>
  <si>
    <t>0110180</t>
  </si>
  <si>
    <t>Інша діяльність у сфері державного управління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</si>
  <si>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</si>
  <si>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7323</t>
  </si>
  <si>
    <t>Будівництво медичних установ та закладів</t>
  </si>
  <si>
    <t>2717622</t>
  </si>
  <si>
    <t>7622</t>
  </si>
  <si>
    <t>Реалізація програм і заходів в галузі туризму та курортів</t>
  </si>
  <si>
    <t>0619800</t>
  </si>
  <si>
    <t>Будівництво освітніх установ та закладів</t>
  </si>
  <si>
    <t>9130</t>
  </si>
  <si>
    <t>3719130</t>
  </si>
  <si>
    <t>6083</t>
  </si>
  <si>
    <t>1511010</t>
  </si>
  <si>
    <t>1511020</t>
  </si>
  <si>
    <t>1511080</t>
  </si>
  <si>
    <t>1511120</t>
  </si>
  <si>
    <t>1512010</t>
  </si>
  <si>
    <t>1512020</t>
  </si>
  <si>
    <t>1512111</t>
  </si>
  <si>
    <t>1514060</t>
  </si>
  <si>
    <t>1515031</t>
  </si>
  <si>
    <t>1515041</t>
  </si>
  <si>
    <t>1516030</t>
  </si>
  <si>
    <t>2111</t>
  </si>
  <si>
    <t>5041</t>
  </si>
  <si>
    <t>6011</t>
  </si>
  <si>
    <t>0910</t>
  </si>
  <si>
    <t>0921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</si>
  <si>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</si>
  <si>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</si>
  <si>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населенню, що надається центрами первинної медичної (медико-санітарної) допомоги</t>
  </si>
  <si>
    <t>Утримання та фінансова підтримка спортивних споруд</t>
  </si>
  <si>
    <t>Організація благоустрою населених пунктів</t>
  </si>
  <si>
    <t>Експлуатація та технічне обслуговування житлового фонду</t>
  </si>
  <si>
    <t>1517323</t>
  </si>
  <si>
    <t>1517324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</si>
  <si>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2019 році</t>
  </si>
  <si>
    <t>Внески до статутного капіталу суб'єктів господарювання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</si>
  <si>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</si>
  <si>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</si>
  <si>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Надання при народженні дитини одноразової натуральної допомоги "пакунок малюка",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</si>
  <si>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</si>
  <si>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2413242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</si>
  <si>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</si>
  <si>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1517325</t>
  </si>
  <si>
    <t>7324</t>
  </si>
  <si>
    <t>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</si>
  <si>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</si>
  <si>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</si>
  <si>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</si>
  <si>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</si>
  <si>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1517340</t>
  </si>
  <si>
    <t>7330</t>
  </si>
  <si>
    <t>7340</t>
  </si>
  <si>
    <t>Проектування, реставрація та охорона пам'яток архітектури</t>
  </si>
  <si>
    <t>1517693</t>
  </si>
  <si>
    <t>7693</t>
  </si>
  <si>
    <t>Інші заходи, пов'язані з економічною діяльністю</t>
  </si>
  <si>
    <t>0117693</t>
  </si>
  <si>
    <t>2717693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</si>
  <si>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</si>
  <si>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</si>
  <si>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</si>
  <si>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</si>
  <si>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</si>
  <si>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</si>
  <si>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</si>
  <si>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</si>
  <si>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3214082</t>
  </si>
  <si>
    <t>0111161</t>
  </si>
  <si>
    <t>1161</t>
  </si>
  <si>
    <t>Забезпечення діяльності інших закладів у сфері освіти</t>
  </si>
  <si>
    <t>0611161</t>
  </si>
  <si>
    <t>0611162</t>
  </si>
  <si>
    <t>1162</t>
  </si>
  <si>
    <t>Інші програми та заходи у сфері освіти</t>
  </si>
  <si>
    <t>2311162</t>
  </si>
  <si>
    <t>0819241</t>
  </si>
  <si>
    <t>9241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</si>
  <si>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 в усіх областях та м. Києві, а також дорожньої інфраструктури у м. Києві</t>
  </si>
  <si>
    <t xml:space="preserve">Надання реабілітаційних послуг особам з інвалідністю та дітям з інвалідністю </t>
  </si>
  <si>
    <t>0813171</t>
  </si>
  <si>
    <t>0813172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</si>
  <si>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</si>
  <si>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</si>
  <si>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</si>
  <si>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</si>
  <si>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</si>
  <si>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</si>
  <si>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</si>
  <si>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</si>
  <si>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</si>
  <si>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</si>
  <si>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</si>
  <si>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</si>
  <si>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</si>
  <si>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</si>
  <si>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</si>
  <si>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</si>
  <si>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1217330</t>
  </si>
  <si>
    <t>0726</t>
  </si>
  <si>
    <t>Видатки на поховання учасників бойових дій та осіб з інвалідністю внаслідок війни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</si>
  <si>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</si>
  <si>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дотації з місцевого бюджету </t>
  </si>
  <si>
    <t>0712151</t>
  </si>
  <si>
    <t>2151</t>
  </si>
  <si>
    <t>0712152</t>
  </si>
  <si>
    <t>2152</t>
  </si>
  <si>
    <t>Забезпечення діяльності інших закладів у сфері охорони здоров’я,</t>
  </si>
  <si>
    <t>Інші програми та заходи у сфері охорони здоров’я,</t>
  </si>
  <si>
    <t>0213241</t>
  </si>
  <si>
    <t>0913242</t>
  </si>
  <si>
    <t>0919270</t>
  </si>
  <si>
    <t>9270</t>
  </si>
  <si>
    <t>Розподіл видатків обласного бюджету на 2019 рік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</si>
  <si>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</si>
  <si>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</si>
  <si>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</si>
  <si>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</si>
  <si>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</si>
  <si>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</si>
  <si>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</si>
  <si>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людей",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</si>
  <si>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</si>
  <si>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</si>
  <si>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</si>
  <si>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</si>
  <si>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3719210</t>
  </si>
  <si>
    <t>0511</t>
  </si>
  <si>
    <t>Охорона та раціональне використання природних ресурсів</t>
  </si>
  <si>
    <t>1517370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</si>
  <si>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</si>
  <si>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</si>
  <si>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Будівництво інших об'єктів комунальної власності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</si>
  <si>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сіімейного типу та прийомних сімей</t>
  </si>
  <si>
    <t>кредиторська заборгованість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</si>
  <si>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</si>
  <si>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3719570</t>
  </si>
  <si>
    <t>9570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</si>
  <si>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</si>
  <si>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Утримання та розвиток автомобільних доріг та дорожньої інфраструктури за рахунок субвенції з  державного бюджету</t>
  </si>
  <si>
    <t>2218240</t>
  </si>
  <si>
    <t>8240</t>
  </si>
  <si>
    <t>Заходи та роботи з територіальної оборони</t>
  </si>
  <si>
    <t>0380</t>
  </si>
  <si>
    <t>1017363</t>
  </si>
  <si>
    <t>Субвенція з місцевого бюджету державному бюджету на виконання програм соціально-економічного розвитку регіонів,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</si>
  <si>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</si>
  <si>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</si>
  <si>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</si>
  <si>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</si>
  <si>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</si>
  <si>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</si>
  <si>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1113133</t>
  </si>
  <si>
    <t>3133</t>
  </si>
  <si>
    <t>Інші заходи та заклади молодіжної політики</t>
  </si>
  <si>
    <t>0719490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</si>
  <si>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</si>
  <si>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Підвищення кваліфікації, перепідготовка кадрів закладами післядипломної освіти,</t>
  </si>
  <si>
    <t>1017340</t>
  </si>
  <si>
    <t>0619360</t>
  </si>
  <si>
    <t>9360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</si>
  <si>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</si>
  <si>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 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</si>
  <si>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</si>
  <si>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</si>
  <si>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0719450</t>
  </si>
  <si>
    <t>Субвенція з місцевого бюджету на придбання ангіографічного обладнання за рахунок відповідної субвенції з державного бюджету</t>
  </si>
  <si>
    <t>0819250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</si>
</sst>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u/>
      <sz val="10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6" fillId="20" borderId="1" applyNumberFormat="0" applyAlignment="0" applyProtection="0"/>
    <xf numFmtId="0" fontId="6" fillId="21" borderId="2" applyNumberFormat="0" applyAlignment="0" applyProtection="0"/>
    <xf numFmtId="0" fontId="12" fillId="21" borderId="1" applyNumberFormat="0" applyAlignment="0" applyProtection="0"/>
    <xf numFmtId="0" fontId="30" fillId="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>
      <alignment vertical="top"/>
    </xf>
    <xf numFmtId="0" fontId="29" fillId="0" borderId="3" applyNumberFormat="0" applyFill="0" applyAlignment="0" applyProtection="0"/>
    <xf numFmtId="0" fontId="8" fillId="0" borderId="4" applyNumberFormat="0" applyFill="0" applyAlignment="0" applyProtection="0"/>
    <xf numFmtId="0" fontId="27" fillId="22" borderId="5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8" fillId="0" borderId="0"/>
    <xf numFmtId="0" fontId="47" fillId="0" borderId="0"/>
    <xf numFmtId="0" fontId="17" fillId="0" borderId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23" borderId="6" applyNumberFormat="0" applyFont="0" applyAlignment="0" applyProtection="0"/>
    <xf numFmtId="0" fontId="1" fillId="23" borderId="6" applyNumberFormat="0" applyFont="0" applyAlignment="0" applyProtection="0"/>
    <xf numFmtId="0" fontId="19" fillId="24" borderId="6" applyNumberFormat="0" applyAlignment="0" applyProtection="0"/>
    <xf numFmtId="0" fontId="17" fillId="0" borderId="0"/>
    <xf numFmtId="0" fontId="29" fillId="0" borderId="0" applyNumberFormat="0" applyFill="0" applyBorder="0" applyAlignment="0" applyProtection="0"/>
  </cellStyleXfs>
  <cellXfs count="73">
    <xf numFmtId="0" fontId="0" fillId="0" borderId="0" xfId="0"/>
    <xf numFmtId="0" fontId="23" fillId="0" borderId="0" xfId="0" applyFont="1" applyFill="1"/>
    <xf numFmtId="0" fontId="23" fillId="0" borderId="0" xfId="0" applyNumberFormat="1" applyFont="1" applyFill="1" applyAlignment="1" applyProtection="1">
      <alignment vertical="top"/>
    </xf>
    <xf numFmtId="0" fontId="31" fillId="0" borderId="0" xfId="87" applyNumberFormat="1" applyFont="1" applyFill="1" applyAlignment="1" applyProtection="1">
      <alignment vertical="center" wrapText="1"/>
    </xf>
    <xf numFmtId="0" fontId="2" fillId="0" borderId="0" xfId="0" applyFont="1" applyFill="1"/>
    <xf numFmtId="0" fontId="34" fillId="0" borderId="0" xfId="0" applyFont="1" applyFill="1"/>
    <xf numFmtId="0" fontId="15" fillId="0" borderId="7" xfId="0" applyFont="1" applyFill="1" applyBorder="1" applyAlignment="1">
      <alignment horizontal="center"/>
    </xf>
    <xf numFmtId="0" fontId="34" fillId="0" borderId="7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 vertical="top"/>
    </xf>
    <xf numFmtId="0" fontId="11" fillId="0" borderId="7" xfId="0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"/>
    </xf>
    <xf numFmtId="0" fontId="11" fillId="0" borderId="0" xfId="0" applyFont="1" applyFill="1" applyAlignment="1">
      <alignment horizontal="center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49" fontId="41" fillId="0" borderId="8" xfId="0" applyNumberFormat="1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49" fontId="42" fillId="0" borderId="8" xfId="0" applyNumberFormat="1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justify" vertical="center" wrapText="1"/>
    </xf>
    <xf numFmtId="49" fontId="43" fillId="0" borderId="8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44" fillId="0" borderId="8" xfId="0" applyNumberFormat="1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42" fillId="0" borderId="8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6" fillId="0" borderId="8" xfId="0" applyFont="1" applyFill="1" applyBorder="1" applyAlignment="1">
      <alignment horizontal="left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8" fillId="0" borderId="8" xfId="0" applyNumberFormat="1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left" vertical="center" wrapText="1"/>
    </xf>
    <xf numFmtId="0" fontId="43" fillId="0" borderId="8" xfId="0" applyFont="1" applyFill="1" applyBorder="1" applyAlignment="1">
      <alignment vertical="center" wrapText="1"/>
    </xf>
    <xf numFmtId="49" fontId="44" fillId="0" borderId="8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15" fillId="0" borderId="0" xfId="0" applyNumberFormat="1" applyFont="1" applyFill="1" applyAlignment="1" applyProtection="1"/>
    <xf numFmtId="0" fontId="34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/>
    <xf numFmtId="0" fontId="16" fillId="0" borderId="0" xfId="81" applyFont="1" applyFill="1" applyBorder="1" applyAlignment="1">
      <alignment wrapText="1"/>
    </xf>
    <xf numFmtId="3" fontId="16" fillId="0" borderId="0" xfId="81" applyNumberFormat="1" applyFont="1" applyFill="1" applyBorder="1" applyAlignment="1">
      <alignment wrapText="1"/>
    </xf>
    <xf numFmtId="0" fontId="32" fillId="0" borderId="0" xfId="81" applyFont="1" applyFill="1" applyAlignment="1"/>
    <xf numFmtId="3" fontId="34" fillId="0" borderId="0" xfId="0" applyNumberFormat="1" applyFont="1" applyFill="1" applyAlignment="1" applyProtection="1"/>
    <xf numFmtId="0" fontId="33" fillId="0" borderId="0" xfId="81" applyFont="1" applyFill="1" applyAlignment="1">
      <alignment horizontal="left"/>
    </xf>
    <xf numFmtId="0" fontId="16" fillId="0" borderId="0" xfId="81" applyFont="1" applyFill="1" applyAlignment="1">
      <alignment horizontal="left"/>
    </xf>
    <xf numFmtId="0" fontId="39" fillId="0" borderId="0" xfId="0" applyNumberFormat="1" applyFont="1" applyFill="1" applyAlignment="1" applyProtection="1"/>
    <xf numFmtId="0" fontId="40" fillId="0" borderId="0" xfId="81" applyFont="1" applyFill="1" applyAlignment="1"/>
    <xf numFmtId="4" fontId="41" fillId="0" borderId="8" xfId="73" applyNumberFormat="1" applyFont="1" applyFill="1" applyBorder="1" applyAlignment="1">
      <alignment vertical="center"/>
    </xf>
    <xf numFmtId="4" fontId="42" fillId="0" borderId="8" xfId="73" applyNumberFormat="1" applyFont="1" applyFill="1" applyBorder="1" applyAlignment="1">
      <alignment vertical="center"/>
    </xf>
    <xf numFmtId="4" fontId="43" fillId="0" borderId="8" xfId="73" applyNumberFormat="1" applyFont="1" applyFill="1" applyBorder="1" applyAlignment="1">
      <alignment vertical="center"/>
    </xf>
    <xf numFmtId="4" fontId="4" fillId="0" borderId="8" xfId="73" applyNumberFormat="1" applyFont="1" applyFill="1" applyBorder="1" applyAlignment="1">
      <alignment vertical="center"/>
    </xf>
    <xf numFmtId="4" fontId="44" fillId="0" borderId="8" xfId="73" applyNumberFormat="1" applyFont="1" applyFill="1" applyBorder="1" applyAlignment="1">
      <alignment vertical="center"/>
    </xf>
    <xf numFmtId="4" fontId="45" fillId="0" borderId="8" xfId="73" applyNumberFormat="1" applyFont="1" applyFill="1" applyBorder="1" applyAlignment="1">
      <alignment vertical="center"/>
    </xf>
    <xf numFmtId="4" fontId="36" fillId="0" borderId="8" xfId="73" applyNumberFormat="1" applyFont="1" applyFill="1" applyBorder="1" applyAlignment="1">
      <alignment vertical="center"/>
    </xf>
    <xf numFmtId="4" fontId="48" fillId="0" borderId="8" xfId="73" applyNumberFormat="1" applyFont="1" applyFill="1" applyBorder="1" applyAlignment="1">
      <alignment vertical="center"/>
    </xf>
    <xf numFmtId="4" fontId="49" fillId="0" borderId="8" xfId="73" applyNumberFormat="1" applyFont="1" applyFill="1" applyBorder="1" applyAlignment="1">
      <alignment vertical="center"/>
    </xf>
    <xf numFmtId="0" fontId="21" fillId="0" borderId="7" xfId="0" applyNumberFormat="1" applyFont="1" applyFill="1" applyBorder="1" applyAlignment="1" applyProtection="1">
      <alignment horizontal="right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8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43" fillId="0" borderId="0" xfId="87" applyNumberFormat="1" applyFont="1" applyFill="1" applyAlignment="1" applyProtection="1">
      <alignment horizontal="left" vertical="center" wrapText="1"/>
    </xf>
    <xf numFmtId="0" fontId="38" fillId="0" borderId="0" xfId="81" applyFont="1" applyFill="1" applyAlignment="1">
      <alignment horizontal="left"/>
    </xf>
    <xf numFmtId="0" fontId="46" fillId="0" borderId="0" xfId="0" applyNumberFormat="1" applyFont="1" applyFill="1" applyBorder="1" applyAlignment="1" applyProtection="1">
      <alignment horizontal="center" vertical="top" wrapText="1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 wrapText="1"/>
    </xf>
    <xf numFmtId="0" fontId="38" fillId="0" borderId="0" xfId="81" applyFont="1" applyFill="1" applyBorder="1" applyAlignment="1">
      <alignment horizontal="left" wrapText="1"/>
    </xf>
    <xf numFmtId="0" fontId="16" fillId="0" borderId="0" xfId="81" applyFont="1" applyFill="1" applyBorder="1" applyAlignment="1">
      <alignment horizontal="left"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43" fillId="0" borderId="8" xfId="0" applyFont="1" applyFill="1" applyBorder="1"/>
    <xf numFmtId="0" fontId="22" fillId="0" borderId="8" xfId="0" applyNumberFormat="1" applyFont="1" applyFill="1" applyBorder="1" applyAlignment="1" applyProtection="1">
      <alignment horizontal="center" vertical="center" wrapText="1"/>
    </xf>
  </cellXfs>
  <cellStyles count="89">
    <cellStyle name="20% - Акцент1" xfId="1"/>
    <cellStyle name="20% - Акцент1 2" xfId="2"/>
    <cellStyle name="20% - Акцент1_Додатки 2 2016" xfId="3"/>
    <cellStyle name="20% - Акцент2" xfId="4"/>
    <cellStyle name="20% - Акцент2 2" xfId="5"/>
    <cellStyle name="20% - Акцент2_Додатки 2 2016" xfId="6"/>
    <cellStyle name="20% - Акцент3" xfId="7"/>
    <cellStyle name="20% - Акцент3 2" xfId="8"/>
    <cellStyle name="20% - Акцент3_Додатки 2 2016" xfId="9"/>
    <cellStyle name="20% - Акцент4" xfId="10"/>
    <cellStyle name="20% - Акцент4 2" xfId="11"/>
    <cellStyle name="20% - Акцент4_Додатки 2 2016" xfId="12"/>
    <cellStyle name="20% - Акцент5" xfId="13"/>
    <cellStyle name="20% - Акцент5 2" xfId="14"/>
    <cellStyle name="20% - Акцент5_Додатки 2 2016" xfId="15"/>
    <cellStyle name="20% - Акцент6" xfId="16"/>
    <cellStyle name="20% - Акцент6 2" xfId="17"/>
    <cellStyle name="20% - Акцент6_Додатки 2 2016" xfId="18"/>
    <cellStyle name="40% - Акцент1" xfId="19"/>
    <cellStyle name="40% - Акцент1 2" xfId="20"/>
    <cellStyle name="40% - Акцент1_Додатки 2 2016" xfId="21"/>
    <cellStyle name="40% - Акцент2" xfId="22"/>
    <cellStyle name="40% - Акцент2 2" xfId="23"/>
    <cellStyle name="40% - Акцент2_Додатки 2 2016" xfId="24"/>
    <cellStyle name="40% - Акцент3" xfId="25"/>
    <cellStyle name="40% - Акцент3 2" xfId="26"/>
    <cellStyle name="40% - Акцент3_Додатки 2 2016" xfId="27"/>
    <cellStyle name="40% - Акцент4" xfId="28"/>
    <cellStyle name="40% - Акцент4 2" xfId="29"/>
    <cellStyle name="40% - Акцент4_Додатки 2 2016" xfId="30"/>
    <cellStyle name="40% - Акцент5" xfId="31"/>
    <cellStyle name="40% - Акцент5 2" xfId="32"/>
    <cellStyle name="40% - Акцент5_Додатки 2 2016" xfId="33"/>
    <cellStyle name="40% - Акцент6" xfId="34"/>
    <cellStyle name="40% - Акцент6 2" xfId="35"/>
    <cellStyle name="40% - Акцент6_Додатки 2 201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4"/>
  </sheetPr>
  <dimension ref="A1:P397"/>
  <sheetViews>
    <sheetView showGridLines="0" showZeros="0" tabSelected="1" view="pageBreakPreview" zoomScale="75" zoomScaleNormal="90" zoomScaleSheetLayoutView="90" workbookViewId="0">
      <pane xSplit="4" ySplit="8" topLeftCell="E207" activePane="bottomRight" state="frozen"/>
      <selection pane="topRight" activeCell="F1" sqref="F1"/>
      <selection pane="bottomLeft" activeCell="A9" sqref="A9"/>
      <selection pane="bottomRight" activeCell="B362" sqref="B362:S397"/>
    </sheetView>
  </sheetViews>
  <sheetFormatPr defaultColWidth="9.1640625" defaultRowHeight="12.75" x14ac:dyDescent="0.2"/>
  <cols>
    <col min="1" max="1" width="15.33203125" style="5" customWidth="1"/>
    <col min="2" max="2" width="14.83203125" style="5" customWidth="1"/>
    <col min="3" max="3" width="17" style="34" customWidth="1"/>
    <col min="4" max="4" width="64.33203125" style="35" customWidth="1"/>
    <col min="5" max="5" width="25.33203125" style="35" customWidth="1"/>
    <col min="6" max="6" width="25.5" style="35" customWidth="1"/>
    <col min="7" max="7" width="23.6640625" style="35" customWidth="1"/>
    <col min="8" max="8" width="21.6640625" style="35" customWidth="1"/>
    <col min="9" max="9" width="22" style="35" customWidth="1"/>
    <col min="10" max="10" width="23.6640625" style="35" customWidth="1"/>
    <col min="11" max="11" width="24.1640625" style="35" customWidth="1"/>
    <col min="12" max="12" width="21.1640625" style="35" customWidth="1"/>
    <col min="13" max="13" width="19.6640625" style="35" customWidth="1"/>
    <col min="14" max="14" width="18.5" style="35" customWidth="1"/>
    <col min="15" max="15" width="23.33203125" style="35" customWidth="1"/>
    <col min="16" max="16" width="25.1640625" style="36" customWidth="1"/>
    <col min="17" max="16384" width="9.1640625" style="5"/>
  </cols>
  <sheetData>
    <row r="1" spans="1:16" s="1" customFormat="1" ht="35.25" customHeight="1" x14ac:dyDescent="0.25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63" t="s">
        <v>1</v>
      </c>
      <c r="P1" s="63"/>
    </row>
    <row r="2" spans="1:16" s="1" customFormat="1" ht="21.75" customHeight="1" x14ac:dyDescent="0.25"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63"/>
      <c r="P2" s="63"/>
    </row>
    <row r="3" spans="1:16" s="4" customFormat="1" ht="25.5" customHeight="1" x14ac:dyDescent="0.2">
      <c r="A3" s="65" t="s">
        <v>574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" customHeight="1" x14ac:dyDescent="0.3">
      <c r="C4" s="6"/>
      <c r="D4" s="7"/>
      <c r="E4" s="7"/>
      <c r="F4" s="7"/>
      <c r="G4" s="8"/>
      <c r="H4" s="9"/>
      <c r="I4" s="9"/>
      <c r="J4" s="10"/>
      <c r="K4" s="11"/>
      <c r="L4" s="11"/>
      <c r="M4" s="11"/>
      <c r="N4" s="11"/>
      <c r="O4" s="11"/>
      <c r="P4" s="54" t="s">
        <v>206</v>
      </c>
    </row>
    <row r="5" spans="1:16" ht="21.75" customHeight="1" x14ac:dyDescent="0.2">
      <c r="A5" s="70" t="s">
        <v>575</v>
      </c>
      <c r="B5" s="70" t="s">
        <v>576</v>
      </c>
      <c r="C5" s="70" t="s">
        <v>577</v>
      </c>
      <c r="D5" s="72" t="s">
        <v>503</v>
      </c>
      <c r="E5" s="67" t="s">
        <v>293</v>
      </c>
      <c r="F5" s="67"/>
      <c r="G5" s="67"/>
      <c r="H5" s="67"/>
      <c r="I5" s="67"/>
      <c r="J5" s="67" t="s">
        <v>294</v>
      </c>
      <c r="K5" s="67"/>
      <c r="L5" s="67"/>
      <c r="M5" s="67"/>
      <c r="N5" s="67"/>
      <c r="O5" s="67"/>
      <c r="P5" s="66" t="s">
        <v>295</v>
      </c>
    </row>
    <row r="6" spans="1:16" ht="18.75" customHeight="1" x14ac:dyDescent="0.2">
      <c r="A6" s="70"/>
      <c r="B6" s="70"/>
      <c r="C6" s="70"/>
      <c r="D6" s="72"/>
      <c r="E6" s="62" t="s">
        <v>578</v>
      </c>
      <c r="F6" s="62" t="s">
        <v>296</v>
      </c>
      <c r="G6" s="62" t="s">
        <v>297</v>
      </c>
      <c r="H6" s="62"/>
      <c r="I6" s="62" t="s">
        <v>298</v>
      </c>
      <c r="J6" s="62" t="s">
        <v>578</v>
      </c>
      <c r="K6" s="62" t="s">
        <v>579</v>
      </c>
      <c r="L6" s="62" t="s">
        <v>296</v>
      </c>
      <c r="M6" s="62" t="s">
        <v>297</v>
      </c>
      <c r="N6" s="62"/>
      <c r="O6" s="62" t="s">
        <v>298</v>
      </c>
      <c r="P6" s="66"/>
    </row>
    <row r="7" spans="1:16" ht="28.5" customHeight="1" x14ac:dyDescent="0.2">
      <c r="A7" s="70"/>
      <c r="B7" s="70"/>
      <c r="C7" s="70"/>
      <c r="D7" s="72"/>
      <c r="E7" s="62"/>
      <c r="F7" s="62"/>
      <c r="G7" s="62" t="s">
        <v>299</v>
      </c>
      <c r="H7" s="62" t="s">
        <v>300</v>
      </c>
      <c r="I7" s="62"/>
      <c r="J7" s="62"/>
      <c r="K7" s="62" t="s">
        <v>301</v>
      </c>
      <c r="L7" s="62"/>
      <c r="M7" s="62" t="s">
        <v>299</v>
      </c>
      <c r="N7" s="62" t="s">
        <v>300</v>
      </c>
      <c r="O7" s="62"/>
      <c r="P7" s="66"/>
    </row>
    <row r="8" spans="1:16" ht="22.5" customHeight="1" x14ac:dyDescent="0.2">
      <c r="A8" s="70"/>
      <c r="B8" s="70"/>
      <c r="C8" s="70"/>
      <c r="D8" s="7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6"/>
    </row>
    <row r="9" spans="1:16" ht="18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</row>
    <row r="10" spans="1:16" s="15" customFormat="1" ht="18" customHeight="1" x14ac:dyDescent="0.2">
      <c r="A10" s="13" t="s">
        <v>336</v>
      </c>
      <c r="B10" s="13"/>
      <c r="C10" s="13"/>
      <c r="D10" s="14" t="s">
        <v>309</v>
      </c>
      <c r="E10" s="45">
        <f t="shared" ref="E10:P10" si="0">E11</f>
        <v>200976998.62</v>
      </c>
      <c r="F10" s="45">
        <f t="shared" si="0"/>
        <v>200976998.62</v>
      </c>
      <c r="G10" s="45">
        <f t="shared" si="0"/>
        <v>45427305</v>
      </c>
      <c r="H10" s="45">
        <f t="shared" si="0"/>
        <v>3636881</v>
      </c>
      <c r="I10" s="45">
        <f t="shared" si="0"/>
        <v>0</v>
      </c>
      <c r="J10" s="45">
        <f t="shared" si="0"/>
        <v>167848223.38</v>
      </c>
      <c r="K10" s="45">
        <f>K11</f>
        <v>167848223.38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167848223.38</v>
      </c>
      <c r="P10" s="45">
        <f t="shared" si="0"/>
        <v>368825222</v>
      </c>
    </row>
    <row r="11" spans="1:16" s="15" customFormat="1" ht="18.75" customHeight="1" x14ac:dyDescent="0.2">
      <c r="A11" s="16" t="s">
        <v>337</v>
      </c>
      <c r="B11" s="16"/>
      <c r="C11" s="16"/>
      <c r="D11" s="17" t="s">
        <v>309</v>
      </c>
      <c r="E11" s="46">
        <f>F11+I11</f>
        <v>200976998.62</v>
      </c>
      <c r="F11" s="46">
        <f>F12+F18+F22+F21+F13+F19+F14+F20+F15</f>
        <v>200976998.62</v>
      </c>
      <c r="G11" s="46">
        <f>G12+G18+G22+G21+G13+G19+G14+G20+G15</f>
        <v>45427305</v>
      </c>
      <c r="H11" s="46">
        <f>H12+H18+H22+H21+H13+H19+H14+H20+H15</f>
        <v>3636881</v>
      </c>
      <c r="I11" s="46">
        <f>I12+I18+I22+I21+I13+I19+I14+I20+I15</f>
        <v>0</v>
      </c>
      <c r="J11" s="46">
        <f t="shared" ref="J11:J22" si="1">L11+O11</f>
        <v>167848223.38</v>
      </c>
      <c r="K11" s="46">
        <f>K12+K18+K22+K21+K13+K19+K14+K20+K15</f>
        <v>167848223.38</v>
      </c>
      <c r="L11" s="46">
        <f>L12+L18+L22+L21+L13+L19+L14+L20+L15</f>
        <v>0</v>
      </c>
      <c r="M11" s="46">
        <f>M12+M18+M22+M21+M13+M19+M14+M20+M15</f>
        <v>0</v>
      </c>
      <c r="N11" s="46">
        <f>N12+N18+N22+N21+N13+N19+N14+N20+N15</f>
        <v>0</v>
      </c>
      <c r="O11" s="46">
        <f>O12+O18+O22+O21+O13+O19+O14+O20+O15</f>
        <v>167848223.38</v>
      </c>
      <c r="P11" s="45">
        <f>E11+J11</f>
        <v>368825222</v>
      </c>
    </row>
    <row r="12" spans="1:16" s="20" customFormat="1" ht="90.75" customHeight="1" x14ac:dyDescent="0.2">
      <c r="A12" s="18" t="s">
        <v>57</v>
      </c>
      <c r="B12" s="18" t="s">
        <v>58</v>
      </c>
      <c r="C12" s="18" t="s">
        <v>290</v>
      </c>
      <c r="D12" s="19" t="s">
        <v>56</v>
      </c>
      <c r="E12" s="47">
        <f>F12+I12</f>
        <v>66814048</v>
      </c>
      <c r="F12" s="47">
        <v>66814048</v>
      </c>
      <c r="G12" s="47">
        <v>39025402</v>
      </c>
      <c r="H12" s="47">
        <v>3060081</v>
      </c>
      <c r="I12" s="47"/>
      <c r="J12" s="47">
        <f t="shared" si="1"/>
        <v>649000</v>
      </c>
      <c r="K12" s="47">
        <v>649000</v>
      </c>
      <c r="L12" s="47">
        <v>0</v>
      </c>
      <c r="M12" s="47">
        <v>0</v>
      </c>
      <c r="N12" s="47">
        <v>0</v>
      </c>
      <c r="O12" s="47">
        <v>649000</v>
      </c>
      <c r="P12" s="48">
        <f>E12+J12</f>
        <v>67463048</v>
      </c>
    </row>
    <row r="13" spans="1:16" s="20" customFormat="1" ht="28.5" customHeight="1" x14ac:dyDescent="0.2">
      <c r="A13" s="18" t="s">
        <v>459</v>
      </c>
      <c r="B13" s="18" t="s">
        <v>276</v>
      </c>
      <c r="C13" s="18" t="s">
        <v>281</v>
      </c>
      <c r="D13" s="19" t="s">
        <v>460</v>
      </c>
      <c r="E13" s="47">
        <f>F13+I13</f>
        <v>7793486</v>
      </c>
      <c r="F13" s="47">
        <v>7793486</v>
      </c>
      <c r="G13" s="47"/>
      <c r="H13" s="47"/>
      <c r="I13" s="47"/>
      <c r="J13" s="47">
        <f>L13+O13</f>
        <v>0</v>
      </c>
      <c r="K13" s="47"/>
      <c r="L13" s="47"/>
      <c r="M13" s="47"/>
      <c r="N13" s="47"/>
      <c r="O13" s="47"/>
      <c r="P13" s="48">
        <f>E13+J13</f>
        <v>7793486</v>
      </c>
    </row>
    <row r="14" spans="1:16" s="21" customFormat="1" ht="37.5" x14ac:dyDescent="0.2">
      <c r="A14" s="18" t="s">
        <v>529</v>
      </c>
      <c r="B14" s="18" t="s">
        <v>530</v>
      </c>
      <c r="C14" s="18" t="s">
        <v>310</v>
      </c>
      <c r="D14" s="19" t="s">
        <v>531</v>
      </c>
      <c r="E14" s="47">
        <f>F14+I14</f>
        <v>11110998.620000001</v>
      </c>
      <c r="F14" s="47">
        <v>11110998.620000001</v>
      </c>
      <c r="G14" s="47">
        <v>6401903</v>
      </c>
      <c r="H14" s="47">
        <v>576800</v>
      </c>
      <c r="I14" s="47"/>
      <c r="J14" s="47">
        <f>L14+O14</f>
        <v>0</v>
      </c>
      <c r="K14" s="47"/>
      <c r="L14" s="47"/>
      <c r="M14" s="47"/>
      <c r="N14" s="47"/>
      <c r="O14" s="47"/>
      <c r="P14" s="48">
        <f>E14+J14</f>
        <v>11110998.620000001</v>
      </c>
    </row>
    <row r="15" spans="1:16" s="21" customFormat="1" ht="60.75" customHeight="1" x14ac:dyDescent="0.2">
      <c r="A15" s="18" t="s">
        <v>428</v>
      </c>
      <c r="B15" s="18" t="s">
        <v>3</v>
      </c>
      <c r="C15" s="18" t="s">
        <v>302</v>
      </c>
      <c r="D15" s="19" t="s">
        <v>5</v>
      </c>
      <c r="E15" s="47">
        <f>F15+I15</f>
        <v>0</v>
      </c>
      <c r="F15" s="47"/>
      <c r="G15" s="47"/>
      <c r="H15" s="47"/>
      <c r="I15" s="47"/>
      <c r="J15" s="47">
        <f>L15+O15</f>
        <v>381329</v>
      </c>
      <c r="K15" s="47">
        <v>381329</v>
      </c>
      <c r="L15" s="47">
        <v>0</v>
      </c>
      <c r="M15" s="47">
        <v>0</v>
      </c>
      <c r="N15" s="47">
        <v>0</v>
      </c>
      <c r="O15" s="47">
        <v>381329</v>
      </c>
      <c r="P15" s="48">
        <f>E15+J15</f>
        <v>381329</v>
      </c>
    </row>
    <row r="16" spans="1:16" s="21" customFormat="1" ht="126.75" hidden="1" customHeight="1" x14ac:dyDescent="0.2">
      <c r="A16" s="18"/>
      <c r="B16" s="18"/>
      <c r="C16" s="18"/>
      <c r="D16" s="19" t="s">
        <v>304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1:16" s="21" customFormat="1" ht="126.75" hidden="1" customHeight="1" x14ac:dyDescent="0.2">
      <c r="A17" s="18"/>
      <c r="B17" s="18"/>
      <c r="C17" s="18"/>
      <c r="D17" s="19" t="s">
        <v>305</v>
      </c>
      <c r="E17" s="47">
        <f t="shared" ref="E17:E22" si="2">F17+I17</f>
        <v>0</v>
      </c>
      <c r="F17" s="47"/>
      <c r="G17" s="47"/>
      <c r="H17" s="47"/>
      <c r="I17" s="47"/>
      <c r="J17" s="47">
        <f>L17+O17</f>
        <v>0</v>
      </c>
      <c r="K17" s="47"/>
      <c r="L17" s="47"/>
      <c r="M17" s="47"/>
      <c r="N17" s="47"/>
      <c r="O17" s="47"/>
      <c r="P17" s="48">
        <f t="shared" ref="P17:P22" si="3">E17+J17</f>
        <v>0</v>
      </c>
    </row>
    <row r="18" spans="1:16" s="20" customFormat="1" ht="38.25" customHeight="1" x14ac:dyDescent="0.2">
      <c r="A18" s="18" t="s">
        <v>62</v>
      </c>
      <c r="B18" s="18" t="s">
        <v>63</v>
      </c>
      <c r="C18" s="18" t="s">
        <v>302</v>
      </c>
      <c r="D18" s="19" t="s">
        <v>497</v>
      </c>
      <c r="E18" s="47">
        <f t="shared" si="2"/>
        <v>0</v>
      </c>
      <c r="F18" s="47"/>
      <c r="G18" s="47"/>
      <c r="H18" s="47"/>
      <c r="I18" s="47"/>
      <c r="J18" s="47">
        <f t="shared" si="1"/>
        <v>143317894.38</v>
      </c>
      <c r="K18" s="47">
        <v>143317894.38</v>
      </c>
      <c r="L18" s="47">
        <v>0</v>
      </c>
      <c r="M18" s="47">
        <v>0</v>
      </c>
      <c r="N18" s="47">
        <v>0</v>
      </c>
      <c r="O18" s="47">
        <v>143317894.38</v>
      </c>
      <c r="P18" s="48">
        <f t="shared" si="3"/>
        <v>143317894.38</v>
      </c>
    </row>
    <row r="19" spans="1:16" s="20" customFormat="1" ht="126.75" hidden="1" customHeight="1" x14ac:dyDescent="0.2">
      <c r="A19" s="18" t="s">
        <v>149</v>
      </c>
      <c r="B19" s="18" t="s">
        <v>150</v>
      </c>
      <c r="C19" s="18" t="s">
        <v>302</v>
      </c>
      <c r="D19" s="19" t="s">
        <v>151</v>
      </c>
      <c r="E19" s="47">
        <f t="shared" si="2"/>
        <v>0</v>
      </c>
      <c r="F19" s="47"/>
      <c r="G19" s="47"/>
      <c r="H19" s="47"/>
      <c r="I19" s="47"/>
      <c r="J19" s="47">
        <f>L19+O19</f>
        <v>0</v>
      </c>
      <c r="K19" s="47"/>
      <c r="L19" s="47">
        <v>0</v>
      </c>
      <c r="M19" s="47">
        <v>0</v>
      </c>
      <c r="N19" s="47">
        <v>0</v>
      </c>
      <c r="O19" s="47"/>
      <c r="P19" s="48">
        <f t="shared" si="3"/>
        <v>0</v>
      </c>
    </row>
    <row r="20" spans="1:16" s="21" customFormat="1" ht="39" customHeight="1" x14ac:dyDescent="0.2">
      <c r="A20" s="18" t="s">
        <v>518</v>
      </c>
      <c r="B20" s="18" t="s">
        <v>516</v>
      </c>
      <c r="C20" s="18" t="s">
        <v>302</v>
      </c>
      <c r="D20" s="19" t="s">
        <v>517</v>
      </c>
      <c r="E20" s="47">
        <f t="shared" si="2"/>
        <v>22958466</v>
      </c>
      <c r="F20" s="47">
        <v>22958466</v>
      </c>
      <c r="G20" s="47"/>
      <c r="H20" s="47"/>
      <c r="I20" s="47"/>
      <c r="J20" s="47">
        <f t="shared" si="1"/>
        <v>3500000</v>
      </c>
      <c r="K20" s="47">
        <v>3500000</v>
      </c>
      <c r="L20" s="47">
        <v>0</v>
      </c>
      <c r="M20" s="47">
        <v>0</v>
      </c>
      <c r="N20" s="47">
        <v>0</v>
      </c>
      <c r="O20" s="47">
        <v>3500000</v>
      </c>
      <c r="P20" s="48">
        <f t="shared" si="3"/>
        <v>26458466</v>
      </c>
    </row>
    <row r="21" spans="1:16" s="20" customFormat="1" ht="126.75" hidden="1" customHeight="1" x14ac:dyDescent="0.2">
      <c r="A21" s="18" t="s">
        <v>59</v>
      </c>
      <c r="B21" s="18" t="s">
        <v>60</v>
      </c>
      <c r="C21" s="18" t="s">
        <v>311</v>
      </c>
      <c r="D21" s="19" t="s">
        <v>61</v>
      </c>
      <c r="E21" s="47">
        <f t="shared" si="2"/>
        <v>0</v>
      </c>
      <c r="F21" s="47"/>
      <c r="G21" s="47"/>
      <c r="H21" s="47"/>
      <c r="I21" s="47"/>
      <c r="J21" s="47">
        <f t="shared" si="1"/>
        <v>0</v>
      </c>
      <c r="K21" s="47"/>
      <c r="L21" s="47"/>
      <c r="M21" s="47"/>
      <c r="N21" s="47"/>
      <c r="O21" s="47"/>
      <c r="P21" s="48">
        <f t="shared" si="3"/>
        <v>0</v>
      </c>
    </row>
    <row r="22" spans="1:16" s="20" customFormat="1" ht="21.75" customHeight="1" x14ac:dyDescent="0.2">
      <c r="A22" s="18" t="s">
        <v>66</v>
      </c>
      <c r="B22" s="18" t="s">
        <v>65</v>
      </c>
      <c r="C22" s="18" t="s">
        <v>276</v>
      </c>
      <c r="D22" s="19" t="s">
        <v>64</v>
      </c>
      <c r="E22" s="47">
        <f t="shared" si="2"/>
        <v>92300000</v>
      </c>
      <c r="F22" s="47">
        <f>F25+F24+F27+F26+F28</f>
        <v>92300000</v>
      </c>
      <c r="G22" s="47">
        <f>G25+G24+G27+G26+G28</f>
        <v>0</v>
      </c>
      <c r="H22" s="47">
        <f>H25+H24+H27+H26+H28</f>
        <v>0</v>
      </c>
      <c r="I22" s="47">
        <f>I25+I24+I27+I26+I28</f>
        <v>0</v>
      </c>
      <c r="J22" s="47">
        <f t="shared" si="1"/>
        <v>20000000</v>
      </c>
      <c r="K22" s="47">
        <f>K25+K24+K27+K26+K28</f>
        <v>20000000</v>
      </c>
      <c r="L22" s="47">
        <f>L25+L24+L27+L26+L28</f>
        <v>0</v>
      </c>
      <c r="M22" s="47">
        <f>M25+M24+M27+M26+M28</f>
        <v>0</v>
      </c>
      <c r="N22" s="47">
        <f>N25+N24+N27+N26+N28</f>
        <v>0</v>
      </c>
      <c r="O22" s="47">
        <f>O25+O24+O27+O26+O28</f>
        <v>20000000</v>
      </c>
      <c r="P22" s="48">
        <f t="shared" si="3"/>
        <v>112300000</v>
      </c>
    </row>
    <row r="23" spans="1:16" s="24" customFormat="1" ht="21" customHeight="1" x14ac:dyDescent="0.2">
      <c r="A23" s="18"/>
      <c r="B23" s="18"/>
      <c r="C23" s="18"/>
      <c r="D23" s="19" t="s">
        <v>304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</row>
    <row r="24" spans="1:16" s="20" customFormat="1" ht="78" customHeight="1" x14ac:dyDescent="0.2">
      <c r="A24" s="18"/>
      <c r="B24" s="18"/>
      <c r="C24" s="18"/>
      <c r="D24" s="19" t="s">
        <v>496</v>
      </c>
      <c r="E24" s="47">
        <f>F24+I24</f>
        <v>90000000</v>
      </c>
      <c r="F24" s="47">
        <f>80000000+10000000</f>
        <v>90000000</v>
      </c>
      <c r="G24" s="47"/>
      <c r="H24" s="47"/>
      <c r="I24" s="47"/>
      <c r="J24" s="47">
        <f>L24+O24</f>
        <v>0</v>
      </c>
      <c r="K24" s="47"/>
      <c r="L24" s="47"/>
      <c r="M24" s="47"/>
      <c r="N24" s="47"/>
      <c r="O24" s="47"/>
      <c r="P24" s="48">
        <f>E24+J24</f>
        <v>90000000</v>
      </c>
    </row>
    <row r="25" spans="1:16" s="20" customFormat="1" ht="182.25" customHeight="1" x14ac:dyDescent="0.2">
      <c r="A25" s="18"/>
      <c r="B25" s="18"/>
      <c r="C25" s="18"/>
      <c r="D25" s="19" t="s">
        <v>335</v>
      </c>
      <c r="E25" s="47">
        <f>F25+I25</f>
        <v>0</v>
      </c>
      <c r="F25" s="47"/>
      <c r="G25" s="47"/>
      <c r="H25" s="47"/>
      <c r="I25" s="47"/>
      <c r="J25" s="47">
        <f>L25+O25</f>
        <v>5000000</v>
      </c>
      <c r="K25" s="47">
        <v>5000000</v>
      </c>
      <c r="L25" s="47">
        <v>0</v>
      </c>
      <c r="M25" s="47">
        <v>0</v>
      </c>
      <c r="N25" s="47">
        <v>0</v>
      </c>
      <c r="O25" s="47">
        <v>5000000</v>
      </c>
      <c r="P25" s="48">
        <f>E25+J25</f>
        <v>5000000</v>
      </c>
    </row>
    <row r="26" spans="1:16" s="20" customFormat="1" ht="81" customHeight="1" x14ac:dyDescent="0.2">
      <c r="A26" s="18"/>
      <c r="B26" s="18"/>
      <c r="C26" s="18"/>
      <c r="D26" s="19" t="s">
        <v>461</v>
      </c>
      <c r="E26" s="47">
        <f>F26+I26</f>
        <v>0</v>
      </c>
      <c r="F26" s="47"/>
      <c r="G26" s="47"/>
      <c r="H26" s="47"/>
      <c r="I26" s="47"/>
      <c r="J26" s="47">
        <f>L26+O26</f>
        <v>15000000</v>
      </c>
      <c r="K26" s="47">
        <v>15000000</v>
      </c>
      <c r="L26" s="47">
        <v>0</v>
      </c>
      <c r="M26" s="47">
        <v>0</v>
      </c>
      <c r="N26" s="47">
        <v>0</v>
      </c>
      <c r="O26" s="47">
        <v>15000000</v>
      </c>
      <c r="P26" s="48">
        <f>E26+J26</f>
        <v>15000000</v>
      </c>
    </row>
    <row r="27" spans="1:16" s="20" customFormat="1" ht="103.5" customHeight="1" x14ac:dyDescent="0.2">
      <c r="A27" s="18"/>
      <c r="B27" s="18"/>
      <c r="C27" s="18"/>
      <c r="D27" s="19" t="s">
        <v>185</v>
      </c>
      <c r="E27" s="47">
        <f>F27+I27</f>
        <v>2300000</v>
      </c>
      <c r="F27" s="47">
        <v>2300000</v>
      </c>
      <c r="G27" s="47"/>
      <c r="H27" s="47"/>
      <c r="I27" s="47"/>
      <c r="J27" s="47">
        <f>L27+O27</f>
        <v>0</v>
      </c>
      <c r="K27" s="47"/>
      <c r="L27" s="47"/>
      <c r="M27" s="47"/>
      <c r="N27" s="47"/>
      <c r="O27" s="47"/>
      <c r="P27" s="48">
        <f>E27+J27</f>
        <v>2300000</v>
      </c>
    </row>
    <row r="28" spans="1:16" s="20" customFormat="1" ht="126.75" hidden="1" customHeight="1" x14ac:dyDescent="0.2">
      <c r="A28" s="18"/>
      <c r="B28" s="18"/>
      <c r="C28" s="18"/>
      <c r="D28" s="19" t="s">
        <v>265</v>
      </c>
      <c r="E28" s="47">
        <f>F28+I28</f>
        <v>0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>
        <f>E28+J28</f>
        <v>0</v>
      </c>
    </row>
    <row r="29" spans="1:16" s="15" customFormat="1" ht="24" customHeight="1" x14ac:dyDescent="0.2">
      <c r="A29" s="13" t="s">
        <v>67</v>
      </c>
      <c r="B29" s="13"/>
      <c r="C29" s="13"/>
      <c r="D29" s="14" t="s">
        <v>415</v>
      </c>
      <c r="E29" s="45">
        <f>E30</f>
        <v>4651900</v>
      </c>
      <c r="F29" s="45">
        <f t="shared" ref="F29:P29" si="4">F30</f>
        <v>4651900</v>
      </c>
      <c r="G29" s="45">
        <f t="shared" si="4"/>
        <v>2674044</v>
      </c>
      <c r="H29" s="45">
        <f t="shared" si="4"/>
        <v>55900</v>
      </c>
      <c r="I29" s="45">
        <f t="shared" si="4"/>
        <v>0</v>
      </c>
      <c r="J29" s="45">
        <f t="shared" si="4"/>
        <v>0</v>
      </c>
      <c r="K29" s="45">
        <f>K30</f>
        <v>0</v>
      </c>
      <c r="L29" s="45">
        <f t="shared" si="4"/>
        <v>0</v>
      </c>
      <c r="M29" s="45">
        <f t="shared" si="4"/>
        <v>0</v>
      </c>
      <c r="N29" s="45">
        <f t="shared" si="4"/>
        <v>0</v>
      </c>
      <c r="O29" s="45">
        <f t="shared" si="4"/>
        <v>0</v>
      </c>
      <c r="P29" s="45">
        <f t="shared" si="4"/>
        <v>4651900</v>
      </c>
    </row>
    <row r="30" spans="1:16" s="15" customFormat="1" ht="19.5" customHeight="1" x14ac:dyDescent="0.2">
      <c r="A30" s="16" t="s">
        <v>68</v>
      </c>
      <c r="B30" s="18"/>
      <c r="C30" s="18"/>
      <c r="D30" s="25" t="s">
        <v>415</v>
      </c>
      <c r="E30" s="46">
        <f>F30+I30</f>
        <v>4651900</v>
      </c>
      <c r="F30" s="46">
        <f>F31+F33+F32</f>
        <v>4651900</v>
      </c>
      <c r="G30" s="46">
        <f>G31+G33+G32</f>
        <v>2674044</v>
      </c>
      <c r="H30" s="46">
        <f>H31+H33+H32</f>
        <v>55900</v>
      </c>
      <c r="I30" s="46">
        <f>I31+I33+I32</f>
        <v>0</v>
      </c>
      <c r="J30" s="46">
        <f>L30+O30</f>
        <v>0</v>
      </c>
      <c r="K30" s="46">
        <f>K31+K33+K32</f>
        <v>0</v>
      </c>
      <c r="L30" s="46">
        <f>L31+L33+L32</f>
        <v>0</v>
      </c>
      <c r="M30" s="46">
        <f>M31+M33+M32</f>
        <v>0</v>
      </c>
      <c r="N30" s="46">
        <f>N31+N33+N32</f>
        <v>0</v>
      </c>
      <c r="O30" s="46">
        <f>O31+O33+O32</f>
        <v>0</v>
      </c>
      <c r="P30" s="45">
        <f>E30+J30</f>
        <v>4651900</v>
      </c>
    </row>
    <row r="31" spans="1:16" s="20" customFormat="1" ht="42" customHeight="1" x14ac:dyDescent="0.2">
      <c r="A31" s="18" t="s">
        <v>69</v>
      </c>
      <c r="B31" s="18" t="s">
        <v>348</v>
      </c>
      <c r="C31" s="18" t="s">
        <v>312</v>
      </c>
      <c r="D31" s="19" t="s">
        <v>70</v>
      </c>
      <c r="E31" s="47">
        <f>F31+I31</f>
        <v>1094500</v>
      </c>
      <c r="F31" s="47">
        <v>1094500</v>
      </c>
      <c r="G31" s="47"/>
      <c r="H31" s="47"/>
      <c r="I31" s="47"/>
      <c r="J31" s="47">
        <f>L31+O31</f>
        <v>0</v>
      </c>
      <c r="K31" s="47"/>
      <c r="L31" s="47"/>
      <c r="M31" s="47"/>
      <c r="N31" s="47"/>
      <c r="O31" s="47"/>
      <c r="P31" s="48">
        <f>E31+J31</f>
        <v>1094500</v>
      </c>
    </row>
    <row r="32" spans="1:16" s="21" customFormat="1" ht="42" customHeight="1" x14ac:dyDescent="0.2">
      <c r="A32" s="18" t="s">
        <v>570</v>
      </c>
      <c r="B32" s="18" t="s">
        <v>555</v>
      </c>
      <c r="C32" s="18" t="s">
        <v>313</v>
      </c>
      <c r="D32" s="19" t="s">
        <v>557</v>
      </c>
      <c r="E32" s="47">
        <f>F32+I32</f>
        <v>3491600</v>
      </c>
      <c r="F32" s="47">
        <v>3491600</v>
      </c>
      <c r="G32" s="47">
        <v>2674044</v>
      </c>
      <c r="H32" s="47">
        <v>55900</v>
      </c>
      <c r="I32" s="47"/>
      <c r="J32" s="47">
        <f>L32+O32</f>
        <v>0</v>
      </c>
      <c r="K32" s="47"/>
      <c r="L32" s="47"/>
      <c r="M32" s="47"/>
      <c r="N32" s="47"/>
      <c r="O32" s="47"/>
      <c r="P32" s="48">
        <f>E32+J32</f>
        <v>3491600</v>
      </c>
    </row>
    <row r="33" spans="1:16" s="20" customFormat="1" ht="93.75" x14ac:dyDescent="0.2">
      <c r="A33" s="18" t="s">
        <v>72</v>
      </c>
      <c r="B33" s="18" t="s">
        <v>73</v>
      </c>
      <c r="C33" s="18" t="s">
        <v>276</v>
      </c>
      <c r="D33" s="19" t="s">
        <v>71</v>
      </c>
      <c r="E33" s="47">
        <f>F33+I33</f>
        <v>65800</v>
      </c>
      <c r="F33" s="47">
        <v>65800</v>
      </c>
      <c r="G33" s="47"/>
      <c r="H33" s="47"/>
      <c r="I33" s="47"/>
      <c r="J33" s="47">
        <f>L33+O33</f>
        <v>0</v>
      </c>
      <c r="K33" s="47"/>
      <c r="L33" s="47"/>
      <c r="M33" s="47"/>
      <c r="N33" s="47"/>
      <c r="O33" s="47"/>
      <c r="P33" s="48">
        <f>E33+J33</f>
        <v>65800</v>
      </c>
    </row>
    <row r="34" spans="1:16" s="15" customFormat="1" ht="56.25" x14ac:dyDescent="0.2">
      <c r="A34" s="13" t="s">
        <v>76</v>
      </c>
      <c r="B34" s="13"/>
      <c r="C34" s="13"/>
      <c r="D34" s="14" t="s">
        <v>410</v>
      </c>
      <c r="E34" s="45">
        <f>E35</f>
        <v>2255049165</v>
      </c>
      <c r="F34" s="45">
        <f t="shared" ref="F34:P34" si="5">F35</f>
        <v>2052590935</v>
      </c>
      <c r="G34" s="45">
        <f t="shared" si="5"/>
        <v>776828712</v>
      </c>
      <c r="H34" s="45">
        <f t="shared" si="5"/>
        <v>142225846</v>
      </c>
      <c r="I34" s="45">
        <f t="shared" si="5"/>
        <v>202458230</v>
      </c>
      <c r="J34" s="45">
        <f t="shared" si="5"/>
        <v>169643933.24000001</v>
      </c>
      <c r="K34" s="45">
        <f>K35</f>
        <v>84102278.239999995</v>
      </c>
      <c r="L34" s="45">
        <f t="shared" si="5"/>
        <v>81483904</v>
      </c>
      <c r="M34" s="45">
        <f t="shared" si="5"/>
        <v>10125019</v>
      </c>
      <c r="N34" s="45">
        <f t="shared" si="5"/>
        <v>6141559</v>
      </c>
      <c r="O34" s="45">
        <f t="shared" si="5"/>
        <v>88160029.239999995</v>
      </c>
      <c r="P34" s="45">
        <f t="shared" si="5"/>
        <v>2424693098.2399998</v>
      </c>
    </row>
    <row r="35" spans="1:16" s="15" customFormat="1" ht="51.75" customHeight="1" x14ac:dyDescent="0.2">
      <c r="A35" s="16" t="s">
        <v>77</v>
      </c>
      <c r="B35" s="18"/>
      <c r="C35" s="18"/>
      <c r="D35" s="25" t="s">
        <v>410</v>
      </c>
      <c r="E35" s="46">
        <f>F35+I35</f>
        <v>2255049165</v>
      </c>
      <c r="F35" s="46">
        <f>F36+F39+F42+F45+F46+F49+F52+F55+F58+F68+F64+F65+F74+F62+F66+F63+F56+F57+F59+F60+F61+F67</f>
        <v>2052590935</v>
      </c>
      <c r="G35" s="46">
        <f>G36+G39+G42+G45+G46+G49+G52+G55+G58+G68+G64+G65+G74+G62+G66+G63+G56+G57+G59+G60+G61+G67</f>
        <v>776828712</v>
      </c>
      <c r="H35" s="46">
        <f>H36+H39+H42+H45+H46+H49+H52+H55+H58+H68+H64+H65+H74+H62+H66+H63+H56+H57+H59+H60+H61+H67</f>
        <v>142225846</v>
      </c>
      <c r="I35" s="46">
        <f>I36+I39+I42+I45+I46+I49+I52+I55+I58+I68+I64+I65+I74+I62+I66+I63+I56+I57+I59+I60+I61+I67</f>
        <v>202458230</v>
      </c>
      <c r="J35" s="46">
        <f>L35+O35</f>
        <v>169643933.24000001</v>
      </c>
      <c r="K35" s="46">
        <f>K36+K39+K42+K45+K46+K49+K52+K55+K58+K68+K64+K65+K74+K62+K66+K63+K56+K57+K59+K60+K61+K67</f>
        <v>84102278.239999995</v>
      </c>
      <c r="L35" s="46">
        <f>L36+L39+L42+L45+L46+L49+L52+L55+L58+L68+L64+L65+L74+L62+L66+L63+L56+L57+L59+L60+L61+L67</f>
        <v>81483904</v>
      </c>
      <c r="M35" s="46">
        <f>M36+M39+M42+M45+M46+M49+M52+M55+M58+M68+M64+M65+M74+M62+M66+M63+M56+M57+M59+M60+M61+M67</f>
        <v>10125019</v>
      </c>
      <c r="N35" s="46">
        <f>N36+N39+N42+N45+N46+N49+N52+N55+N58+N68+N64+N65+N74+N62+N66+N63+N56+N57+N59+N60+N61+N67</f>
        <v>6141559</v>
      </c>
      <c r="O35" s="46">
        <f>O36+O39+O42+O45+O46+O49+O52+O55+O58+O68+O64+O65+O74+O62+O66+O63+O56+O57+O59+O60+O61+O67</f>
        <v>88160029.239999995</v>
      </c>
      <c r="P35" s="45">
        <f>E35+J35</f>
        <v>2424693098.2399998</v>
      </c>
    </row>
    <row r="36" spans="1:16" s="20" customFormat="1" ht="77.25" customHeight="1" x14ac:dyDescent="0.2">
      <c r="A36" s="61" t="s">
        <v>78</v>
      </c>
      <c r="B36" s="61" t="s">
        <v>319</v>
      </c>
      <c r="C36" s="61" t="s">
        <v>314</v>
      </c>
      <c r="D36" s="19" t="s">
        <v>342</v>
      </c>
      <c r="E36" s="47">
        <f t="shared" ref="E36:E61" si="6">F36+I36</f>
        <v>146190609</v>
      </c>
      <c r="F36" s="47">
        <v>146190609</v>
      </c>
      <c r="G36" s="47">
        <v>81915590</v>
      </c>
      <c r="H36" s="47">
        <v>15108098</v>
      </c>
      <c r="I36" s="47"/>
      <c r="J36" s="47">
        <f>L36+O36</f>
        <v>7619810.5</v>
      </c>
      <c r="K36" s="47">
        <v>7607210.5</v>
      </c>
      <c r="L36" s="47">
        <v>12600</v>
      </c>
      <c r="M36" s="47">
        <v>0</v>
      </c>
      <c r="N36" s="47">
        <v>1200</v>
      </c>
      <c r="O36" s="47">
        <v>7607210.5</v>
      </c>
      <c r="P36" s="48">
        <f t="shared" ref="P36:P61" si="7">E36+J36</f>
        <v>153810419.5</v>
      </c>
    </row>
    <row r="37" spans="1:16" s="20" customFormat="1" ht="18.75" x14ac:dyDescent="0.2">
      <c r="A37" s="61"/>
      <c r="B37" s="61"/>
      <c r="C37" s="61"/>
      <c r="D37" s="23" t="s">
        <v>304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s="20" customFormat="1" ht="26.25" customHeight="1" x14ac:dyDescent="0.2">
      <c r="A38" s="61"/>
      <c r="B38" s="61"/>
      <c r="C38" s="61"/>
      <c r="D38" s="23" t="s">
        <v>305</v>
      </c>
      <c r="E38" s="49">
        <f>F38+I38</f>
        <v>66528387</v>
      </c>
      <c r="F38" s="49">
        <v>66528387</v>
      </c>
      <c r="G38" s="49">
        <v>54531495</v>
      </c>
      <c r="H38" s="49"/>
      <c r="I38" s="49"/>
      <c r="J38" s="49">
        <f>L38+O38</f>
        <v>813279</v>
      </c>
      <c r="K38" s="49">
        <v>813279</v>
      </c>
      <c r="L38" s="49">
        <v>0</v>
      </c>
      <c r="M38" s="49">
        <v>0</v>
      </c>
      <c r="N38" s="49">
        <v>0</v>
      </c>
      <c r="O38" s="49">
        <v>813279</v>
      </c>
      <c r="P38" s="50">
        <f t="shared" si="7"/>
        <v>67341666</v>
      </c>
    </row>
    <row r="39" spans="1:16" s="20" customFormat="1" ht="112.5" x14ac:dyDescent="0.2">
      <c r="A39" s="61" t="s">
        <v>79</v>
      </c>
      <c r="B39" s="61" t="s">
        <v>272</v>
      </c>
      <c r="C39" s="61" t="s">
        <v>314</v>
      </c>
      <c r="D39" s="19" t="s">
        <v>343</v>
      </c>
      <c r="E39" s="47">
        <f t="shared" si="6"/>
        <v>479251931</v>
      </c>
      <c r="F39" s="47">
        <v>479251931</v>
      </c>
      <c r="G39" s="47">
        <v>305264799</v>
      </c>
      <c r="H39" s="47">
        <v>36353422</v>
      </c>
      <c r="I39" s="47">
        <v>0</v>
      </c>
      <c r="J39" s="47">
        <f>L39+O39</f>
        <v>20360185.739999998</v>
      </c>
      <c r="K39" s="47">
        <v>19431028.739999998</v>
      </c>
      <c r="L39" s="47">
        <v>901907</v>
      </c>
      <c r="M39" s="47">
        <v>195400</v>
      </c>
      <c r="N39" s="47">
        <v>249380</v>
      </c>
      <c r="O39" s="47">
        <v>19458278.739999998</v>
      </c>
      <c r="P39" s="48">
        <f t="shared" si="7"/>
        <v>499612116.74000001</v>
      </c>
    </row>
    <row r="40" spans="1:16" s="20" customFormat="1" ht="18.75" x14ac:dyDescent="0.2">
      <c r="A40" s="61"/>
      <c r="B40" s="61"/>
      <c r="C40" s="61"/>
      <c r="D40" s="23" t="s">
        <v>304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</row>
    <row r="41" spans="1:16" s="20" customFormat="1" ht="26.25" customHeight="1" x14ac:dyDescent="0.2">
      <c r="A41" s="61"/>
      <c r="B41" s="61"/>
      <c r="C41" s="61"/>
      <c r="D41" s="23" t="s">
        <v>305</v>
      </c>
      <c r="E41" s="49">
        <f t="shared" si="6"/>
        <v>287284246</v>
      </c>
      <c r="F41" s="49">
        <v>287284246</v>
      </c>
      <c r="G41" s="49">
        <v>235478889</v>
      </c>
      <c r="H41" s="49"/>
      <c r="I41" s="49"/>
      <c r="J41" s="49">
        <f>L41+O41</f>
        <v>2392347</v>
      </c>
      <c r="K41" s="49">
        <v>2392347</v>
      </c>
      <c r="L41" s="49">
        <v>0</v>
      </c>
      <c r="M41" s="49">
        <v>0</v>
      </c>
      <c r="N41" s="49">
        <v>0</v>
      </c>
      <c r="O41" s="49">
        <v>2392347</v>
      </c>
      <c r="P41" s="50">
        <f t="shared" si="7"/>
        <v>289676593</v>
      </c>
    </row>
    <row r="42" spans="1:16" s="20" customFormat="1" ht="150" x14ac:dyDescent="0.2">
      <c r="A42" s="61" t="s">
        <v>80</v>
      </c>
      <c r="B42" s="61" t="s">
        <v>344</v>
      </c>
      <c r="C42" s="61" t="s">
        <v>314</v>
      </c>
      <c r="D42" s="19" t="s">
        <v>89</v>
      </c>
      <c r="E42" s="47">
        <f t="shared" si="6"/>
        <v>63395707</v>
      </c>
      <c r="F42" s="47">
        <v>63395707</v>
      </c>
      <c r="G42" s="47">
        <v>32574555</v>
      </c>
      <c r="H42" s="47">
        <v>5953904</v>
      </c>
      <c r="I42" s="47">
        <v>0</v>
      </c>
      <c r="J42" s="47">
        <f>L42+O42</f>
        <v>2753577</v>
      </c>
      <c r="K42" s="47">
        <v>2203577</v>
      </c>
      <c r="L42" s="47">
        <v>530000</v>
      </c>
      <c r="M42" s="47">
        <v>390000</v>
      </c>
      <c r="N42" s="47">
        <v>15000</v>
      </c>
      <c r="O42" s="47">
        <v>2223577</v>
      </c>
      <c r="P42" s="48">
        <f t="shared" si="7"/>
        <v>66149284</v>
      </c>
    </row>
    <row r="43" spans="1:16" s="20" customFormat="1" ht="18.75" x14ac:dyDescent="0.2">
      <c r="A43" s="61"/>
      <c r="B43" s="61"/>
      <c r="C43" s="61"/>
      <c r="D43" s="23" t="s">
        <v>304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8"/>
    </row>
    <row r="44" spans="1:16" s="20" customFormat="1" ht="27.75" customHeight="1" x14ac:dyDescent="0.2">
      <c r="A44" s="61"/>
      <c r="B44" s="61"/>
      <c r="C44" s="61"/>
      <c r="D44" s="23" t="s">
        <v>305</v>
      </c>
      <c r="E44" s="49">
        <f t="shared" si="6"/>
        <v>28492467</v>
      </c>
      <c r="F44" s="49">
        <v>28492467</v>
      </c>
      <c r="G44" s="49">
        <v>23354481</v>
      </c>
      <c r="H44" s="49"/>
      <c r="I44" s="49"/>
      <c r="J44" s="49">
        <f>L44+O44</f>
        <v>75600</v>
      </c>
      <c r="K44" s="49">
        <v>75600</v>
      </c>
      <c r="L44" s="49">
        <v>0</v>
      </c>
      <c r="M44" s="49">
        <v>0</v>
      </c>
      <c r="N44" s="49">
        <v>0</v>
      </c>
      <c r="O44" s="49">
        <v>75600</v>
      </c>
      <c r="P44" s="50">
        <f t="shared" si="7"/>
        <v>28568067</v>
      </c>
    </row>
    <row r="45" spans="1:16" s="20" customFormat="1" ht="56.25" x14ac:dyDescent="0.2">
      <c r="A45" s="18" t="s">
        <v>83</v>
      </c>
      <c r="B45" s="18" t="s">
        <v>313</v>
      </c>
      <c r="C45" s="18" t="s">
        <v>315</v>
      </c>
      <c r="D45" s="19" t="s">
        <v>345</v>
      </c>
      <c r="E45" s="47">
        <f t="shared" si="6"/>
        <v>31027830</v>
      </c>
      <c r="F45" s="47">
        <v>31027830</v>
      </c>
      <c r="G45" s="47">
        <v>18205383</v>
      </c>
      <c r="H45" s="47">
        <v>2160868</v>
      </c>
      <c r="I45" s="47"/>
      <c r="J45" s="47">
        <f>L45+O45</f>
        <v>2881765</v>
      </c>
      <c r="K45" s="47">
        <v>1300000</v>
      </c>
      <c r="L45" s="47">
        <v>1486765</v>
      </c>
      <c r="M45" s="47">
        <v>270000</v>
      </c>
      <c r="N45" s="47">
        <v>100165</v>
      </c>
      <c r="O45" s="47">
        <v>1395000</v>
      </c>
      <c r="P45" s="48">
        <f t="shared" si="7"/>
        <v>33909595</v>
      </c>
    </row>
    <row r="46" spans="1:16" s="20" customFormat="1" ht="37.5" x14ac:dyDescent="0.2">
      <c r="A46" s="61" t="s">
        <v>91</v>
      </c>
      <c r="B46" s="61" t="s">
        <v>92</v>
      </c>
      <c r="C46" s="61" t="s">
        <v>316</v>
      </c>
      <c r="D46" s="19" t="s">
        <v>90</v>
      </c>
      <c r="E46" s="47">
        <f>F46+I46</f>
        <v>569669643</v>
      </c>
      <c r="F46" s="47">
        <v>569669643</v>
      </c>
      <c r="G46" s="47">
        <v>309972705</v>
      </c>
      <c r="H46" s="47">
        <v>76849882</v>
      </c>
      <c r="I46" s="47"/>
      <c r="J46" s="47">
        <f>L46+O46</f>
        <v>61874782</v>
      </c>
      <c r="K46" s="47">
        <v>17153024</v>
      </c>
      <c r="L46" s="47">
        <v>41201257</v>
      </c>
      <c r="M46" s="47">
        <v>9269619</v>
      </c>
      <c r="N46" s="47">
        <v>5775814</v>
      </c>
      <c r="O46" s="47">
        <v>20673525</v>
      </c>
      <c r="P46" s="48">
        <f t="shared" si="7"/>
        <v>631544425</v>
      </c>
    </row>
    <row r="47" spans="1:16" s="20" customFormat="1" ht="18.75" x14ac:dyDescent="0.2">
      <c r="A47" s="71"/>
      <c r="B47" s="71"/>
      <c r="C47" s="71"/>
      <c r="D47" s="23" t="s">
        <v>304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8"/>
    </row>
    <row r="48" spans="1:16" s="26" customFormat="1" ht="25.5" customHeight="1" x14ac:dyDescent="0.2">
      <c r="A48" s="71"/>
      <c r="B48" s="71"/>
      <c r="C48" s="71"/>
      <c r="D48" s="23" t="s">
        <v>305</v>
      </c>
      <c r="E48" s="49">
        <f t="shared" si="6"/>
        <v>67421500</v>
      </c>
      <c r="F48" s="49">
        <v>67421500</v>
      </c>
      <c r="G48" s="49">
        <v>55263525</v>
      </c>
      <c r="H48" s="49"/>
      <c r="I48" s="49"/>
      <c r="J48" s="49">
        <f t="shared" ref="J48:J58" si="8">L48+O48</f>
        <v>3204524</v>
      </c>
      <c r="K48" s="49">
        <v>3204524</v>
      </c>
      <c r="L48" s="49">
        <v>0</v>
      </c>
      <c r="M48" s="49">
        <v>0</v>
      </c>
      <c r="N48" s="49">
        <v>0</v>
      </c>
      <c r="O48" s="49">
        <v>3204524</v>
      </c>
      <c r="P48" s="50">
        <f t="shared" si="7"/>
        <v>70626024</v>
      </c>
    </row>
    <row r="49" spans="1:16" s="20" customFormat="1" ht="71.25" customHeight="1" x14ac:dyDescent="0.2">
      <c r="A49" s="61" t="s">
        <v>84</v>
      </c>
      <c r="B49" s="61" t="s">
        <v>346</v>
      </c>
      <c r="C49" s="61" t="s">
        <v>317</v>
      </c>
      <c r="D49" s="19" t="s">
        <v>93</v>
      </c>
      <c r="E49" s="47">
        <f t="shared" si="6"/>
        <v>518087770</v>
      </c>
      <c r="F49" s="47">
        <v>518087770</v>
      </c>
      <c r="G49" s="47">
        <v>0</v>
      </c>
      <c r="H49" s="47">
        <v>0</v>
      </c>
      <c r="I49" s="47">
        <v>0</v>
      </c>
      <c r="J49" s="47">
        <f t="shared" si="8"/>
        <v>46376984</v>
      </c>
      <c r="K49" s="47">
        <v>10720360</v>
      </c>
      <c r="L49" s="47">
        <v>35261624</v>
      </c>
      <c r="M49" s="47">
        <v>0</v>
      </c>
      <c r="N49" s="47">
        <v>0</v>
      </c>
      <c r="O49" s="47">
        <v>11115360</v>
      </c>
      <c r="P49" s="48">
        <f t="shared" si="7"/>
        <v>564464754</v>
      </c>
    </row>
    <row r="50" spans="1:16" s="20" customFormat="1" ht="18.75" x14ac:dyDescent="0.2">
      <c r="A50" s="61"/>
      <c r="B50" s="61"/>
      <c r="C50" s="61"/>
      <c r="D50" s="23" t="s">
        <v>304</v>
      </c>
      <c r="E50" s="47">
        <f t="shared" si="6"/>
        <v>0</v>
      </c>
      <c r="F50" s="47"/>
      <c r="G50" s="47"/>
      <c r="H50" s="47"/>
      <c r="I50" s="47"/>
      <c r="J50" s="47">
        <f t="shared" si="8"/>
        <v>0</v>
      </c>
      <c r="K50" s="47"/>
      <c r="L50" s="47"/>
      <c r="M50" s="47"/>
      <c r="N50" s="47"/>
      <c r="O50" s="47"/>
      <c r="P50" s="48">
        <f t="shared" si="7"/>
        <v>0</v>
      </c>
    </row>
    <row r="51" spans="1:16" s="20" customFormat="1" ht="31.5" customHeight="1" x14ac:dyDescent="0.2">
      <c r="A51" s="61"/>
      <c r="B51" s="61"/>
      <c r="C51" s="61"/>
      <c r="D51" s="23" t="s">
        <v>305</v>
      </c>
      <c r="E51" s="49">
        <f t="shared" si="6"/>
        <v>66796000</v>
      </c>
      <c r="F51" s="49">
        <v>66796000</v>
      </c>
      <c r="G51" s="49"/>
      <c r="H51" s="49"/>
      <c r="I51" s="49"/>
      <c r="J51" s="49">
        <f t="shared" si="8"/>
        <v>37800</v>
      </c>
      <c r="K51" s="49">
        <v>37800</v>
      </c>
      <c r="L51" s="49">
        <v>0</v>
      </c>
      <c r="M51" s="49">
        <v>0</v>
      </c>
      <c r="N51" s="49">
        <v>0</v>
      </c>
      <c r="O51" s="49">
        <v>37800</v>
      </c>
      <c r="P51" s="50">
        <f t="shared" si="7"/>
        <v>66833800</v>
      </c>
    </row>
    <row r="52" spans="1:16" s="20" customFormat="1" ht="37.5" x14ac:dyDescent="0.2">
      <c r="A52" s="58" t="s">
        <v>85</v>
      </c>
      <c r="B52" s="58" t="s">
        <v>348</v>
      </c>
      <c r="C52" s="58" t="s">
        <v>312</v>
      </c>
      <c r="D52" s="19" t="s">
        <v>618</v>
      </c>
      <c r="E52" s="47">
        <f t="shared" si="6"/>
        <v>59101414</v>
      </c>
      <c r="F52" s="47">
        <v>59101414</v>
      </c>
      <c r="G52" s="47"/>
      <c r="H52" s="47"/>
      <c r="I52" s="47"/>
      <c r="J52" s="47">
        <f t="shared" si="8"/>
        <v>3553051</v>
      </c>
      <c r="K52" s="47">
        <v>1463300</v>
      </c>
      <c r="L52" s="47">
        <v>2089751</v>
      </c>
      <c r="M52" s="47">
        <v>0</v>
      </c>
      <c r="N52" s="47">
        <v>0</v>
      </c>
      <c r="O52" s="47">
        <v>1463300</v>
      </c>
      <c r="P52" s="48">
        <f t="shared" si="7"/>
        <v>62654465</v>
      </c>
    </row>
    <row r="53" spans="1:16" s="20" customFormat="1" ht="18.75" x14ac:dyDescent="0.2">
      <c r="A53" s="59"/>
      <c r="B53" s="59"/>
      <c r="C53" s="59"/>
      <c r="D53" s="23" t="s">
        <v>304</v>
      </c>
      <c r="E53" s="47">
        <f>F53+I53</f>
        <v>0</v>
      </c>
      <c r="F53" s="47"/>
      <c r="G53" s="47"/>
      <c r="H53" s="47"/>
      <c r="I53" s="47"/>
      <c r="J53" s="47">
        <f>L53+O53</f>
        <v>0</v>
      </c>
      <c r="K53" s="47"/>
      <c r="L53" s="47"/>
      <c r="M53" s="47"/>
      <c r="N53" s="47"/>
      <c r="O53" s="47"/>
      <c r="P53" s="48">
        <f>E53+J53</f>
        <v>0</v>
      </c>
    </row>
    <row r="54" spans="1:16" s="20" customFormat="1" ht="30.75" customHeight="1" x14ac:dyDescent="0.2">
      <c r="A54" s="60"/>
      <c r="B54" s="60"/>
      <c r="C54" s="60"/>
      <c r="D54" s="23" t="s">
        <v>305</v>
      </c>
      <c r="E54" s="49">
        <f>F54+I54</f>
        <v>18927450</v>
      </c>
      <c r="F54" s="49">
        <v>18927450</v>
      </c>
      <c r="G54" s="49"/>
      <c r="H54" s="49"/>
      <c r="I54" s="49"/>
      <c r="J54" s="49">
        <f>L54+O54</f>
        <v>0</v>
      </c>
      <c r="K54" s="49"/>
      <c r="L54" s="49"/>
      <c r="M54" s="49"/>
      <c r="N54" s="49"/>
      <c r="O54" s="49"/>
      <c r="P54" s="50">
        <f>E54+J54</f>
        <v>18927450</v>
      </c>
    </row>
    <row r="55" spans="1:16" s="20" customFormat="1" ht="37.5" x14ac:dyDescent="0.2">
      <c r="A55" s="18" t="s">
        <v>96</v>
      </c>
      <c r="B55" s="18" t="s">
        <v>338</v>
      </c>
      <c r="C55" s="18" t="s">
        <v>310</v>
      </c>
      <c r="D55" s="19" t="s">
        <v>95</v>
      </c>
      <c r="E55" s="47">
        <f t="shared" si="6"/>
        <v>8483151</v>
      </c>
      <c r="F55" s="47">
        <v>8483151</v>
      </c>
      <c r="G55" s="47">
        <v>6029194</v>
      </c>
      <c r="H55" s="47">
        <v>511295</v>
      </c>
      <c r="I55" s="47"/>
      <c r="J55" s="47">
        <f t="shared" si="8"/>
        <v>1580650</v>
      </c>
      <c r="K55" s="47">
        <v>1580650</v>
      </c>
      <c r="L55" s="47">
        <v>0</v>
      </c>
      <c r="M55" s="47">
        <v>0</v>
      </c>
      <c r="N55" s="47">
        <v>0</v>
      </c>
      <c r="O55" s="47">
        <v>1580650</v>
      </c>
      <c r="P55" s="48">
        <f t="shared" si="7"/>
        <v>10063801</v>
      </c>
    </row>
    <row r="56" spans="1:16" s="21" customFormat="1" ht="36.75" customHeight="1" x14ac:dyDescent="0.2">
      <c r="A56" s="18" t="s">
        <v>532</v>
      </c>
      <c r="B56" s="18" t="s">
        <v>530</v>
      </c>
      <c r="C56" s="18" t="s">
        <v>310</v>
      </c>
      <c r="D56" s="19" t="s">
        <v>531</v>
      </c>
      <c r="E56" s="47">
        <f>F56+I56</f>
        <v>40876929</v>
      </c>
      <c r="F56" s="47">
        <v>40876929</v>
      </c>
      <c r="G56" s="47">
        <v>18307835</v>
      </c>
      <c r="H56" s="47">
        <v>5176198</v>
      </c>
      <c r="I56" s="47">
        <v>0</v>
      </c>
      <c r="J56" s="47">
        <f>L56+O56</f>
        <v>0</v>
      </c>
      <c r="K56" s="47"/>
      <c r="L56" s="47"/>
      <c r="M56" s="47"/>
      <c r="N56" s="47"/>
      <c r="O56" s="47"/>
      <c r="P56" s="48">
        <f>E56+J56</f>
        <v>40876929</v>
      </c>
    </row>
    <row r="57" spans="1:16" s="21" customFormat="1" ht="28.5" customHeight="1" x14ac:dyDescent="0.2">
      <c r="A57" s="18" t="s">
        <v>533</v>
      </c>
      <c r="B57" s="18" t="s">
        <v>534</v>
      </c>
      <c r="C57" s="18" t="s">
        <v>310</v>
      </c>
      <c r="D57" s="19" t="s">
        <v>535</v>
      </c>
      <c r="E57" s="47">
        <f>F57+I57</f>
        <v>20484053</v>
      </c>
      <c r="F57" s="47">
        <v>20484053</v>
      </c>
      <c r="G57" s="47">
        <v>842501</v>
      </c>
      <c r="H57" s="47">
        <v>0</v>
      </c>
      <c r="I57" s="47">
        <v>0</v>
      </c>
      <c r="J57" s="47">
        <f>L57+O57</f>
        <v>10338000</v>
      </c>
      <c r="K57" s="47">
        <v>10338000</v>
      </c>
      <c r="L57" s="47">
        <v>0</v>
      </c>
      <c r="M57" s="47">
        <v>0</v>
      </c>
      <c r="N57" s="47">
        <v>0</v>
      </c>
      <c r="O57" s="47">
        <v>10338000</v>
      </c>
      <c r="P57" s="48">
        <f>E57+J57</f>
        <v>30822053</v>
      </c>
    </row>
    <row r="58" spans="1:16" s="24" customFormat="1" ht="96" customHeight="1" x14ac:dyDescent="0.2">
      <c r="A58" s="18" t="s">
        <v>97</v>
      </c>
      <c r="B58" s="18" t="s">
        <v>389</v>
      </c>
      <c r="C58" s="18" t="s">
        <v>319</v>
      </c>
      <c r="D58" s="19" t="s">
        <v>349</v>
      </c>
      <c r="E58" s="47">
        <f t="shared" si="6"/>
        <v>4123280</v>
      </c>
      <c r="F58" s="47">
        <v>4123280</v>
      </c>
      <c r="G58" s="47"/>
      <c r="H58" s="47"/>
      <c r="I58" s="47"/>
      <c r="J58" s="47">
        <f t="shared" si="8"/>
        <v>0</v>
      </c>
      <c r="K58" s="47"/>
      <c r="L58" s="47"/>
      <c r="M58" s="47"/>
      <c r="N58" s="47"/>
      <c r="O58" s="47"/>
      <c r="P58" s="48">
        <f t="shared" si="7"/>
        <v>4123280</v>
      </c>
    </row>
    <row r="59" spans="1:16" s="21" customFormat="1" ht="37.5" x14ac:dyDescent="0.2">
      <c r="A59" s="18" t="s">
        <v>86</v>
      </c>
      <c r="B59" s="18" t="s">
        <v>351</v>
      </c>
      <c r="C59" s="18" t="s">
        <v>320</v>
      </c>
      <c r="D59" s="19" t="s">
        <v>350</v>
      </c>
      <c r="E59" s="47">
        <f t="shared" si="6"/>
        <v>267445</v>
      </c>
      <c r="F59" s="47">
        <v>267445</v>
      </c>
      <c r="G59" s="47"/>
      <c r="H59" s="47"/>
      <c r="I59" s="47"/>
      <c r="J59" s="47">
        <f>L59+O59</f>
        <v>0</v>
      </c>
      <c r="K59" s="47"/>
      <c r="L59" s="47"/>
      <c r="M59" s="47"/>
      <c r="N59" s="47"/>
      <c r="O59" s="47"/>
      <c r="P59" s="48">
        <f t="shared" si="7"/>
        <v>267445</v>
      </c>
    </row>
    <row r="60" spans="1:16" s="21" customFormat="1" ht="37.5" x14ac:dyDescent="0.2">
      <c r="A60" s="18" t="s">
        <v>87</v>
      </c>
      <c r="B60" s="18" t="s">
        <v>352</v>
      </c>
      <c r="C60" s="18" t="s">
        <v>320</v>
      </c>
      <c r="D60" s="19" t="s">
        <v>306</v>
      </c>
      <c r="E60" s="47">
        <f t="shared" si="6"/>
        <v>93900</v>
      </c>
      <c r="F60" s="47">
        <v>93900</v>
      </c>
      <c r="G60" s="47"/>
      <c r="H60" s="47"/>
      <c r="I60" s="47"/>
      <c r="J60" s="47">
        <f>L60+O60</f>
        <v>0</v>
      </c>
      <c r="K60" s="47"/>
      <c r="L60" s="47"/>
      <c r="M60" s="47"/>
      <c r="N60" s="47"/>
      <c r="O60" s="47"/>
      <c r="P60" s="48">
        <f t="shared" si="7"/>
        <v>93900</v>
      </c>
    </row>
    <row r="61" spans="1:16" s="21" customFormat="1" ht="57" customHeight="1" x14ac:dyDescent="0.2">
      <c r="A61" s="18" t="s">
        <v>88</v>
      </c>
      <c r="B61" s="18" t="s">
        <v>392</v>
      </c>
      <c r="C61" s="18" t="s">
        <v>320</v>
      </c>
      <c r="D61" s="19" t="s">
        <v>353</v>
      </c>
      <c r="E61" s="47">
        <f t="shared" si="6"/>
        <v>8371555</v>
      </c>
      <c r="F61" s="47">
        <v>8371555</v>
      </c>
      <c r="G61" s="47">
        <v>3716150</v>
      </c>
      <c r="H61" s="47">
        <v>112179</v>
      </c>
      <c r="I61" s="47"/>
      <c r="J61" s="47">
        <f t="shared" ref="J61:J68" si="9">L61+O61</f>
        <v>0</v>
      </c>
      <c r="K61" s="47"/>
      <c r="L61" s="47"/>
      <c r="M61" s="47"/>
      <c r="N61" s="47"/>
      <c r="O61" s="47"/>
      <c r="P61" s="48">
        <f t="shared" si="7"/>
        <v>8371555</v>
      </c>
    </row>
    <row r="62" spans="1:16" s="21" customFormat="1" ht="21.75" customHeight="1" x14ac:dyDescent="0.2">
      <c r="A62" s="18" t="s">
        <v>48</v>
      </c>
      <c r="B62" s="18" t="s">
        <v>219</v>
      </c>
      <c r="C62" s="18" t="s">
        <v>287</v>
      </c>
      <c r="D62" s="19" t="s">
        <v>468</v>
      </c>
      <c r="E62" s="47">
        <f t="shared" ref="E62:E68" si="10">F62+I62</f>
        <v>0</v>
      </c>
      <c r="F62" s="47"/>
      <c r="G62" s="47"/>
      <c r="H62" s="47"/>
      <c r="I62" s="47"/>
      <c r="J62" s="47">
        <f>L62+O62</f>
        <v>9375000</v>
      </c>
      <c r="K62" s="47">
        <v>9375000</v>
      </c>
      <c r="L62" s="47">
        <v>0</v>
      </c>
      <c r="M62" s="47">
        <v>0</v>
      </c>
      <c r="N62" s="47">
        <v>0</v>
      </c>
      <c r="O62" s="47">
        <v>9375000</v>
      </c>
      <c r="P62" s="48">
        <f t="shared" ref="P62:P68" si="11">E62+J62</f>
        <v>9375000</v>
      </c>
    </row>
    <row r="63" spans="1:16" s="20" customFormat="1" ht="56.25" x14ac:dyDescent="0.2">
      <c r="A63" s="18" t="s">
        <v>356</v>
      </c>
      <c r="B63" s="18" t="s">
        <v>357</v>
      </c>
      <c r="C63" s="18" t="s">
        <v>276</v>
      </c>
      <c r="D63" s="19" t="s">
        <v>358</v>
      </c>
      <c r="E63" s="47">
        <f t="shared" si="10"/>
        <v>40176800</v>
      </c>
      <c r="F63" s="47">
        <v>40176800</v>
      </c>
      <c r="G63" s="47">
        <v>0</v>
      </c>
      <c r="H63" s="47">
        <v>0</v>
      </c>
      <c r="I63" s="47"/>
      <c r="J63" s="47">
        <f>L63+O63</f>
        <v>0</v>
      </c>
      <c r="K63" s="47"/>
      <c r="L63" s="47"/>
      <c r="M63" s="47"/>
      <c r="N63" s="47"/>
      <c r="O63" s="47"/>
      <c r="P63" s="48">
        <f t="shared" si="11"/>
        <v>40176800</v>
      </c>
    </row>
    <row r="64" spans="1:16" s="20" customFormat="1" ht="56.25" x14ac:dyDescent="0.2">
      <c r="A64" s="18" t="s">
        <v>100</v>
      </c>
      <c r="B64" s="18" t="s">
        <v>101</v>
      </c>
      <c r="C64" s="18" t="s">
        <v>276</v>
      </c>
      <c r="D64" s="19" t="s">
        <v>99</v>
      </c>
      <c r="E64" s="47">
        <f t="shared" si="10"/>
        <v>84191437</v>
      </c>
      <c r="F64" s="47">
        <v>45481757</v>
      </c>
      <c r="G64" s="47">
        <v>0</v>
      </c>
      <c r="H64" s="47">
        <v>0</v>
      </c>
      <c r="I64" s="47">
        <v>38709680</v>
      </c>
      <c r="J64" s="47">
        <f t="shared" si="9"/>
        <v>0</v>
      </c>
      <c r="K64" s="47"/>
      <c r="L64" s="47"/>
      <c r="M64" s="47"/>
      <c r="N64" s="47"/>
      <c r="O64" s="47"/>
      <c r="P64" s="48">
        <f t="shared" si="11"/>
        <v>84191437</v>
      </c>
    </row>
    <row r="65" spans="1:16" s="20" customFormat="1" ht="75" x14ac:dyDescent="0.2">
      <c r="A65" s="18" t="s">
        <v>106</v>
      </c>
      <c r="B65" s="18" t="s">
        <v>107</v>
      </c>
      <c r="C65" s="18" t="s">
        <v>276</v>
      </c>
      <c r="D65" s="19" t="s">
        <v>105</v>
      </c>
      <c r="E65" s="47">
        <f t="shared" si="10"/>
        <v>30395676</v>
      </c>
      <c r="F65" s="47">
        <v>14990900</v>
      </c>
      <c r="G65" s="47">
        <v>0</v>
      </c>
      <c r="H65" s="47">
        <v>0</v>
      </c>
      <c r="I65" s="47">
        <v>15404776</v>
      </c>
      <c r="J65" s="47">
        <f t="shared" si="9"/>
        <v>0</v>
      </c>
      <c r="K65" s="47">
        <v>0</v>
      </c>
      <c r="L65" s="47"/>
      <c r="M65" s="47"/>
      <c r="N65" s="47"/>
      <c r="O65" s="47">
        <v>0</v>
      </c>
      <c r="P65" s="48">
        <f t="shared" si="11"/>
        <v>30395676</v>
      </c>
    </row>
    <row r="66" spans="1:16" s="20" customFormat="1" ht="93.75" x14ac:dyDescent="0.2">
      <c r="A66" s="18" t="s">
        <v>431</v>
      </c>
      <c r="B66" s="18" t="s">
        <v>432</v>
      </c>
      <c r="C66" s="18" t="s">
        <v>276</v>
      </c>
      <c r="D66" s="19" t="s">
        <v>433</v>
      </c>
      <c r="E66" s="47">
        <f t="shared" si="10"/>
        <v>66290324</v>
      </c>
      <c r="F66" s="47">
        <v>2103050</v>
      </c>
      <c r="G66" s="47">
        <v>0</v>
      </c>
      <c r="H66" s="47">
        <v>0</v>
      </c>
      <c r="I66" s="47">
        <v>64187274</v>
      </c>
      <c r="J66" s="47">
        <f>L66+O66</f>
        <v>0</v>
      </c>
      <c r="K66" s="47">
        <v>0</v>
      </c>
      <c r="L66" s="47"/>
      <c r="M66" s="47"/>
      <c r="N66" s="47"/>
      <c r="O66" s="47">
        <v>0</v>
      </c>
      <c r="P66" s="48">
        <f t="shared" si="11"/>
        <v>66290324</v>
      </c>
    </row>
    <row r="67" spans="1:16" s="20" customFormat="1" ht="81.75" customHeight="1" x14ac:dyDescent="0.2">
      <c r="A67" s="18" t="s">
        <v>620</v>
      </c>
      <c r="B67" s="18" t="s">
        <v>621</v>
      </c>
      <c r="C67" s="18" t="s">
        <v>276</v>
      </c>
      <c r="D67" s="19" t="s">
        <v>622</v>
      </c>
      <c r="E67" s="47">
        <f>F67+I67</f>
        <v>84156500</v>
      </c>
      <c r="F67" s="47">
        <v>0</v>
      </c>
      <c r="G67" s="47">
        <v>0</v>
      </c>
      <c r="H67" s="47">
        <v>0</v>
      </c>
      <c r="I67" s="47">
        <v>84156500</v>
      </c>
      <c r="J67" s="47">
        <f>L67+O67</f>
        <v>0</v>
      </c>
      <c r="K67" s="47">
        <v>0</v>
      </c>
      <c r="L67" s="47"/>
      <c r="M67" s="47"/>
      <c r="N67" s="47"/>
      <c r="O67" s="47">
        <v>0</v>
      </c>
      <c r="P67" s="48">
        <f>E67+J67</f>
        <v>84156500</v>
      </c>
    </row>
    <row r="68" spans="1:16" s="20" customFormat="1" ht="24" customHeight="1" x14ac:dyDescent="0.2">
      <c r="A68" s="18" t="s">
        <v>98</v>
      </c>
      <c r="B68" s="18" t="s">
        <v>65</v>
      </c>
      <c r="C68" s="18" t="s">
        <v>276</v>
      </c>
      <c r="D68" s="19" t="s">
        <v>64</v>
      </c>
      <c r="E68" s="47">
        <f t="shared" si="10"/>
        <v>0</v>
      </c>
      <c r="F68" s="47">
        <f>F70+F71+F72+F73</f>
        <v>0</v>
      </c>
      <c r="G68" s="47">
        <f t="shared" ref="G68:O68" si="12">G70+G71+G72+G73</f>
        <v>0</v>
      </c>
      <c r="H68" s="47">
        <f t="shared" si="12"/>
        <v>0</v>
      </c>
      <c r="I68" s="47">
        <f t="shared" si="12"/>
        <v>0</v>
      </c>
      <c r="J68" s="47">
        <f t="shared" si="9"/>
        <v>2930128</v>
      </c>
      <c r="K68" s="47">
        <f>K70+K71+K72+K73</f>
        <v>2930128</v>
      </c>
      <c r="L68" s="47">
        <f t="shared" si="12"/>
        <v>0</v>
      </c>
      <c r="M68" s="47">
        <f t="shared" si="12"/>
        <v>0</v>
      </c>
      <c r="N68" s="47">
        <f t="shared" si="12"/>
        <v>0</v>
      </c>
      <c r="O68" s="47">
        <f t="shared" si="12"/>
        <v>2930128</v>
      </c>
      <c r="P68" s="48">
        <f t="shared" si="11"/>
        <v>2930128</v>
      </c>
    </row>
    <row r="69" spans="1:16" s="20" customFormat="1" ht="18.75" x14ac:dyDescent="0.2">
      <c r="A69" s="18"/>
      <c r="B69" s="18"/>
      <c r="C69" s="18"/>
      <c r="D69" s="19" t="s">
        <v>303</v>
      </c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8"/>
    </row>
    <row r="70" spans="1:16" s="20" customFormat="1" ht="75" x14ac:dyDescent="0.2">
      <c r="A70" s="18"/>
      <c r="B70" s="18"/>
      <c r="C70" s="18"/>
      <c r="D70" s="19" t="s">
        <v>330</v>
      </c>
      <c r="E70" s="47">
        <f>F70+I70</f>
        <v>0</v>
      </c>
      <c r="F70" s="47"/>
      <c r="G70" s="47"/>
      <c r="H70" s="47"/>
      <c r="I70" s="47"/>
      <c r="J70" s="47">
        <f>L70+O70</f>
        <v>2930128</v>
      </c>
      <c r="K70" s="47">
        <v>2930128</v>
      </c>
      <c r="L70" s="47">
        <v>0</v>
      </c>
      <c r="M70" s="47">
        <v>0</v>
      </c>
      <c r="N70" s="47">
        <v>0</v>
      </c>
      <c r="O70" s="47">
        <v>2930128</v>
      </c>
      <c r="P70" s="48">
        <f>E70+J70</f>
        <v>2930128</v>
      </c>
    </row>
    <row r="71" spans="1:16" s="20" customFormat="1" ht="56.25" hidden="1" x14ac:dyDescent="0.2">
      <c r="A71" s="18"/>
      <c r="B71" s="18"/>
      <c r="C71" s="18"/>
      <c r="D71" s="19" t="s">
        <v>45</v>
      </c>
      <c r="E71" s="47">
        <f>F71+I71</f>
        <v>0</v>
      </c>
      <c r="F71" s="47"/>
      <c r="G71" s="47"/>
      <c r="H71" s="47"/>
      <c r="I71" s="47"/>
      <c r="J71" s="47">
        <f>L71+O71</f>
        <v>0</v>
      </c>
      <c r="K71" s="47"/>
      <c r="L71" s="47"/>
      <c r="M71" s="47"/>
      <c r="N71" s="47"/>
      <c r="O71" s="47"/>
      <c r="P71" s="48">
        <f>E71+J71</f>
        <v>0</v>
      </c>
    </row>
    <row r="72" spans="1:16" s="20" customFormat="1" ht="37.5" hidden="1" x14ac:dyDescent="0.2">
      <c r="A72" s="18"/>
      <c r="B72" s="18"/>
      <c r="C72" s="18"/>
      <c r="D72" s="19" t="s">
        <v>46</v>
      </c>
      <c r="E72" s="47">
        <f>F72+I72</f>
        <v>0</v>
      </c>
      <c r="F72" s="47"/>
      <c r="G72" s="47"/>
      <c r="H72" s="47"/>
      <c r="I72" s="47"/>
      <c r="J72" s="47">
        <f>L72+O72</f>
        <v>0</v>
      </c>
      <c r="K72" s="47"/>
      <c r="L72" s="47"/>
      <c r="M72" s="47"/>
      <c r="N72" s="47"/>
      <c r="O72" s="47"/>
      <c r="P72" s="48">
        <f>E72+J72</f>
        <v>0</v>
      </c>
    </row>
    <row r="73" spans="1:16" s="20" customFormat="1" ht="93.75" hidden="1" x14ac:dyDescent="0.2">
      <c r="A73" s="18"/>
      <c r="B73" s="18"/>
      <c r="C73" s="18"/>
      <c r="D73" s="19" t="s">
        <v>47</v>
      </c>
      <c r="E73" s="47">
        <f>F73+I73</f>
        <v>0</v>
      </c>
      <c r="F73" s="47"/>
      <c r="G73" s="47"/>
      <c r="H73" s="47"/>
      <c r="I73" s="47"/>
      <c r="J73" s="47">
        <f>L73+O73</f>
        <v>0</v>
      </c>
      <c r="K73" s="47"/>
      <c r="L73" s="47"/>
      <c r="M73" s="47"/>
      <c r="N73" s="47"/>
      <c r="O73" s="47"/>
      <c r="P73" s="48">
        <f>E73+J73</f>
        <v>0</v>
      </c>
    </row>
    <row r="74" spans="1:16" s="20" customFormat="1" ht="56.25" x14ac:dyDescent="0.2">
      <c r="A74" s="18" t="s">
        <v>467</v>
      </c>
      <c r="B74" s="18" t="s">
        <v>241</v>
      </c>
      <c r="C74" s="18" t="s">
        <v>276</v>
      </c>
      <c r="D74" s="19" t="s">
        <v>585</v>
      </c>
      <c r="E74" s="47">
        <f>F74+I74</f>
        <v>413211</v>
      </c>
      <c r="F74" s="47">
        <v>413211</v>
      </c>
      <c r="G74" s="47">
        <v>0</v>
      </c>
      <c r="H74" s="47">
        <v>0</v>
      </c>
      <c r="I74" s="47"/>
      <c r="J74" s="47">
        <f>L74+O74</f>
        <v>0</v>
      </c>
      <c r="K74" s="47">
        <v>0</v>
      </c>
      <c r="L74" s="47"/>
      <c r="M74" s="47"/>
      <c r="N74" s="47"/>
      <c r="O74" s="47">
        <v>0</v>
      </c>
      <c r="P74" s="48">
        <f>E74+J74</f>
        <v>413211</v>
      </c>
    </row>
    <row r="75" spans="1:16" s="15" customFormat="1" ht="52.5" customHeight="1" x14ac:dyDescent="0.2">
      <c r="A75" s="13" t="s">
        <v>108</v>
      </c>
      <c r="B75" s="13"/>
      <c r="C75" s="13"/>
      <c r="D75" s="14" t="s">
        <v>411</v>
      </c>
      <c r="E75" s="45">
        <f>E76</f>
        <v>3433670998.9499998</v>
      </c>
      <c r="F75" s="45">
        <f t="shared" ref="F75:P75" si="13">F76</f>
        <v>3420328998.9499998</v>
      </c>
      <c r="G75" s="45">
        <f t="shared" si="13"/>
        <v>6072948</v>
      </c>
      <c r="H75" s="45">
        <f t="shared" si="13"/>
        <v>175600</v>
      </c>
      <c r="I75" s="45">
        <f t="shared" si="13"/>
        <v>13342000</v>
      </c>
      <c r="J75" s="45">
        <f t="shared" si="13"/>
        <v>683495431.65999997</v>
      </c>
      <c r="K75" s="45">
        <f>K76</f>
        <v>577448549.87</v>
      </c>
      <c r="L75" s="45">
        <f t="shared" si="13"/>
        <v>99040381.789999992</v>
      </c>
      <c r="M75" s="45">
        <f t="shared" si="13"/>
        <v>0</v>
      </c>
      <c r="N75" s="45">
        <f t="shared" si="13"/>
        <v>0</v>
      </c>
      <c r="O75" s="45">
        <f t="shared" si="13"/>
        <v>584455049.87</v>
      </c>
      <c r="P75" s="45">
        <f t="shared" si="13"/>
        <v>4117166430.6099997</v>
      </c>
    </row>
    <row r="76" spans="1:16" s="15" customFormat="1" ht="59.25" customHeight="1" x14ac:dyDescent="0.2">
      <c r="A76" s="18" t="s">
        <v>109</v>
      </c>
      <c r="B76" s="18"/>
      <c r="C76" s="18"/>
      <c r="D76" s="25" t="s">
        <v>411</v>
      </c>
      <c r="E76" s="46">
        <f>F76+I76</f>
        <v>3433670998.9499998</v>
      </c>
      <c r="F76" s="46">
        <f>F77+F80+F81+F84+F87+F90+F93+F96+F99+F102+F105+F108+F111+F114+F117+F118+F121+F124+F132+F134+F129+F130+F125+F126+F133+F131</f>
        <v>3420328998.9499998</v>
      </c>
      <c r="G76" s="46">
        <f>G77+G80+G81+G84+G87+G90+G93+G96+G99+G102+G105+G108+G111+G114+G117+G118+G121+G124+G132+G134+G129+G130+G125+G126+G133+G131</f>
        <v>6072948</v>
      </c>
      <c r="H76" s="46">
        <f>H77+H80+H81+H84+H87+H90+H93+H96+H99+H102+H105+H108+H111+H114+H117+H118+H121+H124+H132+H134+H129+H130+H125+H126+H133+H131</f>
        <v>175600</v>
      </c>
      <c r="I76" s="46">
        <f>I77+I80+I81+I84+I87+I90+I93+I96+I99+I102+I105+I108+I111+I114+I117+I118+I121+I124+I132+I134+I129+I130+I125+I126+I133+I131</f>
        <v>13342000</v>
      </c>
      <c r="J76" s="46">
        <f>L76+O76</f>
        <v>683495431.65999997</v>
      </c>
      <c r="K76" s="46">
        <f>K77+K80+K81+K84+K87+K90+K93+K96+K99+K102+K105+K108+K111+K114+K117+K118+K121+K124+K132+K134+K129+K130+K125+K126+K133+K131</f>
        <v>577448549.87</v>
      </c>
      <c r="L76" s="46">
        <f>L77+L80+L81+L84+L87+L90+L93+L96+L99+L102+L105+L108+L111+L114+L117+L118+L121+L124+L132+L134+L129+L130+L125+L126+L133+L131</f>
        <v>99040381.789999992</v>
      </c>
      <c r="M76" s="46">
        <f>M77+M80+M81+M84+M87+M90+M93+M96+M99+M102+M105+M108+M111+M114+M117+M118+M121+M124+M132+M134+M129+M130+M125+M126+M133+M131</f>
        <v>0</v>
      </c>
      <c r="N76" s="46">
        <f>N77+N80+N81+N84+N87+N90+N93+N96+N99+N102+N105+N108+N111+N114+N117+N118+N121+N124+N132+N134+N129+N130+N125+N126+N133+N131</f>
        <v>0</v>
      </c>
      <c r="O76" s="46">
        <f>O77+O80+O81+O84+O87+O90+O93+O96+O99+O102+O105+O108+O111+O114+O117+O118+O121+O124+O132+O134+O129+O130+O125+O126+O133+O131</f>
        <v>584455049.87</v>
      </c>
      <c r="P76" s="45">
        <f>E76+J76</f>
        <v>4117166430.6099997</v>
      </c>
    </row>
    <row r="77" spans="1:16" s="24" customFormat="1" ht="56.25" x14ac:dyDescent="0.2">
      <c r="A77" s="61" t="s">
        <v>110</v>
      </c>
      <c r="B77" s="61" t="s">
        <v>346</v>
      </c>
      <c r="C77" s="61" t="s">
        <v>317</v>
      </c>
      <c r="D77" s="19" t="s">
        <v>93</v>
      </c>
      <c r="E77" s="47">
        <f>F77+I77</f>
        <v>145373600</v>
      </c>
      <c r="F77" s="47">
        <v>145373600</v>
      </c>
      <c r="G77" s="47"/>
      <c r="H77" s="47"/>
      <c r="I77" s="47"/>
      <c r="J77" s="47">
        <f>L77+O77</f>
        <v>37498400</v>
      </c>
      <c r="K77" s="47">
        <v>5000000</v>
      </c>
      <c r="L77" s="47">
        <v>31820200</v>
      </c>
      <c r="M77" s="47">
        <v>0</v>
      </c>
      <c r="N77" s="47">
        <v>0</v>
      </c>
      <c r="O77" s="47">
        <v>5678200</v>
      </c>
      <c r="P77" s="48">
        <f>E77+J77</f>
        <v>182872000</v>
      </c>
    </row>
    <row r="78" spans="1:16" s="24" customFormat="1" ht="18.75" x14ac:dyDescent="0.2">
      <c r="A78" s="61"/>
      <c r="B78" s="61"/>
      <c r="C78" s="61"/>
      <c r="D78" s="23" t="s">
        <v>304</v>
      </c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8"/>
    </row>
    <row r="79" spans="1:16" s="24" customFormat="1" ht="27.75" customHeight="1" x14ac:dyDescent="0.2">
      <c r="A79" s="61"/>
      <c r="B79" s="61"/>
      <c r="C79" s="61"/>
      <c r="D79" s="23" t="s">
        <v>305</v>
      </c>
      <c r="E79" s="49">
        <f>F79+I79</f>
        <v>10661700</v>
      </c>
      <c r="F79" s="49">
        <v>10661700</v>
      </c>
      <c r="G79" s="49"/>
      <c r="H79" s="49"/>
      <c r="I79" s="49"/>
      <c r="J79" s="49">
        <f>L79+O79</f>
        <v>0</v>
      </c>
      <c r="K79" s="49"/>
      <c r="L79" s="49"/>
      <c r="M79" s="49"/>
      <c r="N79" s="49"/>
      <c r="O79" s="49"/>
      <c r="P79" s="50">
        <f>E79+J79</f>
        <v>10661700</v>
      </c>
    </row>
    <row r="80" spans="1:16" s="24" customFormat="1" ht="37.5" x14ac:dyDescent="0.2">
      <c r="A80" s="18" t="s">
        <v>120</v>
      </c>
      <c r="B80" s="18" t="s">
        <v>348</v>
      </c>
      <c r="C80" s="18" t="s">
        <v>312</v>
      </c>
      <c r="D80" s="19" t="s">
        <v>70</v>
      </c>
      <c r="E80" s="47">
        <f>F80+I80</f>
        <v>13280200</v>
      </c>
      <c r="F80" s="47">
        <v>13280200</v>
      </c>
      <c r="G80" s="47"/>
      <c r="H80" s="47"/>
      <c r="I80" s="47"/>
      <c r="J80" s="47">
        <f>L80+O80</f>
        <v>2473800</v>
      </c>
      <c r="K80" s="47"/>
      <c r="L80" s="47">
        <v>2473800</v>
      </c>
      <c r="M80" s="47"/>
      <c r="N80" s="47"/>
      <c r="O80" s="47"/>
      <c r="P80" s="48">
        <f>E80+J80</f>
        <v>15754000</v>
      </c>
    </row>
    <row r="81" spans="1:16" s="24" customFormat="1" ht="37.5" x14ac:dyDescent="0.2">
      <c r="A81" s="61" t="s">
        <v>111</v>
      </c>
      <c r="B81" s="61" t="s">
        <v>362</v>
      </c>
      <c r="C81" s="61" t="s">
        <v>321</v>
      </c>
      <c r="D81" s="19" t="s">
        <v>361</v>
      </c>
      <c r="E81" s="47">
        <f>F81+I81</f>
        <v>449103268</v>
      </c>
      <c r="F81" s="47">
        <v>449103268</v>
      </c>
      <c r="G81" s="47"/>
      <c r="H81" s="47"/>
      <c r="I81" s="47"/>
      <c r="J81" s="47">
        <f>L81+O81</f>
        <v>28267032</v>
      </c>
      <c r="K81" s="47">
        <v>4696232</v>
      </c>
      <c r="L81" s="47">
        <v>18045300</v>
      </c>
      <c r="M81" s="47">
        <v>0</v>
      </c>
      <c r="N81" s="47">
        <v>0</v>
      </c>
      <c r="O81" s="47">
        <v>10221732</v>
      </c>
      <c r="P81" s="48">
        <f>E81+J81</f>
        <v>477370300</v>
      </c>
    </row>
    <row r="82" spans="1:16" s="24" customFormat="1" ht="18.75" x14ac:dyDescent="0.2">
      <c r="A82" s="61"/>
      <c r="B82" s="61"/>
      <c r="C82" s="61"/>
      <c r="D82" s="23" t="s">
        <v>304</v>
      </c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8"/>
    </row>
    <row r="83" spans="1:16" s="24" customFormat="1" ht="31.5" customHeight="1" x14ac:dyDescent="0.2">
      <c r="A83" s="61"/>
      <c r="B83" s="61"/>
      <c r="C83" s="61"/>
      <c r="D83" s="23" t="s">
        <v>305</v>
      </c>
      <c r="E83" s="49">
        <f>F83+I83</f>
        <v>363072985</v>
      </c>
      <c r="F83" s="49">
        <v>363072985</v>
      </c>
      <c r="G83" s="49"/>
      <c r="H83" s="49"/>
      <c r="I83" s="49"/>
      <c r="J83" s="49">
        <f>L83+O83</f>
        <v>0</v>
      </c>
      <c r="K83" s="49"/>
      <c r="L83" s="49"/>
      <c r="M83" s="49"/>
      <c r="N83" s="49"/>
      <c r="O83" s="49"/>
      <c r="P83" s="50">
        <f>E83+J83</f>
        <v>363072985</v>
      </c>
    </row>
    <row r="84" spans="1:16" s="24" customFormat="1" ht="37.5" x14ac:dyDescent="0.2">
      <c r="A84" s="61" t="s">
        <v>121</v>
      </c>
      <c r="B84" s="61" t="s">
        <v>122</v>
      </c>
      <c r="C84" s="61" t="s">
        <v>322</v>
      </c>
      <c r="D84" s="19" t="s">
        <v>363</v>
      </c>
      <c r="E84" s="47">
        <f>F84+I84</f>
        <v>1335066284</v>
      </c>
      <c r="F84" s="47">
        <v>1335066284</v>
      </c>
      <c r="G84" s="47"/>
      <c r="H84" s="47"/>
      <c r="I84" s="47"/>
      <c r="J84" s="47">
        <f>L84+O84</f>
        <v>22942890</v>
      </c>
      <c r="K84" s="47">
        <v>12969190</v>
      </c>
      <c r="L84" s="47">
        <v>9261400</v>
      </c>
      <c r="M84" s="47">
        <v>0</v>
      </c>
      <c r="N84" s="47">
        <v>0</v>
      </c>
      <c r="O84" s="47">
        <v>13681490</v>
      </c>
      <c r="P84" s="48">
        <f>E84+J84</f>
        <v>1358009174</v>
      </c>
    </row>
    <row r="85" spans="1:16" s="24" customFormat="1" ht="18.75" x14ac:dyDescent="0.2">
      <c r="A85" s="61"/>
      <c r="B85" s="61"/>
      <c r="C85" s="61"/>
      <c r="D85" s="23" t="s">
        <v>304</v>
      </c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8"/>
    </row>
    <row r="86" spans="1:16" s="24" customFormat="1" ht="33.75" customHeight="1" x14ac:dyDescent="0.2">
      <c r="A86" s="61"/>
      <c r="B86" s="61"/>
      <c r="C86" s="61"/>
      <c r="D86" s="23" t="s">
        <v>305</v>
      </c>
      <c r="E86" s="49">
        <f>F86+I86</f>
        <v>1029222030</v>
      </c>
      <c r="F86" s="49">
        <v>1029222030</v>
      </c>
      <c r="G86" s="49"/>
      <c r="H86" s="49"/>
      <c r="I86" s="49"/>
      <c r="J86" s="49">
        <f>L86+O86</f>
        <v>0</v>
      </c>
      <c r="K86" s="49"/>
      <c r="L86" s="49"/>
      <c r="M86" s="49"/>
      <c r="N86" s="49"/>
      <c r="O86" s="49"/>
      <c r="P86" s="50">
        <f>E86+J86</f>
        <v>1029222030</v>
      </c>
    </row>
    <row r="87" spans="1:16" s="24" customFormat="1" ht="37.5" x14ac:dyDescent="0.2">
      <c r="A87" s="61" t="s">
        <v>112</v>
      </c>
      <c r="B87" s="61" t="s">
        <v>364</v>
      </c>
      <c r="C87" s="61" t="s">
        <v>323</v>
      </c>
      <c r="D87" s="19" t="s">
        <v>123</v>
      </c>
      <c r="E87" s="47">
        <f>F87+I87</f>
        <v>79340116</v>
      </c>
      <c r="F87" s="47">
        <v>79340116</v>
      </c>
      <c r="G87" s="47"/>
      <c r="H87" s="47"/>
      <c r="I87" s="47"/>
      <c r="J87" s="47">
        <f>L87+O87</f>
        <v>1265800</v>
      </c>
      <c r="K87" s="47">
        <v>1000000</v>
      </c>
      <c r="L87" s="47">
        <v>265800</v>
      </c>
      <c r="M87" s="47">
        <v>0</v>
      </c>
      <c r="N87" s="47">
        <v>0</v>
      </c>
      <c r="O87" s="47">
        <v>1000000</v>
      </c>
      <c r="P87" s="48">
        <f>E87+J87</f>
        <v>80605916</v>
      </c>
    </row>
    <row r="88" spans="1:16" s="24" customFormat="1" ht="18.75" x14ac:dyDescent="0.2">
      <c r="A88" s="61"/>
      <c r="B88" s="61"/>
      <c r="C88" s="61"/>
      <c r="D88" s="23" t="s">
        <v>304</v>
      </c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/>
    </row>
    <row r="89" spans="1:16" s="24" customFormat="1" ht="27.75" customHeight="1" x14ac:dyDescent="0.2">
      <c r="A89" s="61"/>
      <c r="B89" s="61"/>
      <c r="C89" s="61"/>
      <c r="D89" s="23" t="s">
        <v>305</v>
      </c>
      <c r="E89" s="49">
        <f>F89+I89</f>
        <v>64310964</v>
      </c>
      <c r="F89" s="49">
        <v>64310964</v>
      </c>
      <c r="G89" s="49"/>
      <c r="H89" s="49"/>
      <c r="I89" s="49"/>
      <c r="J89" s="49">
        <f>L89+O89</f>
        <v>0</v>
      </c>
      <c r="K89" s="49"/>
      <c r="L89" s="49"/>
      <c r="M89" s="49"/>
      <c r="N89" s="49"/>
      <c r="O89" s="49"/>
      <c r="P89" s="50">
        <f>E89+J89</f>
        <v>64310964</v>
      </c>
    </row>
    <row r="90" spans="1:16" s="24" customFormat="1" ht="18.75" x14ac:dyDescent="0.2">
      <c r="A90" s="61" t="s">
        <v>124</v>
      </c>
      <c r="B90" s="61" t="s">
        <v>125</v>
      </c>
      <c r="C90" s="61" t="s">
        <v>324</v>
      </c>
      <c r="D90" s="19" t="s">
        <v>126</v>
      </c>
      <c r="E90" s="47">
        <f>F90+I90</f>
        <v>96416085</v>
      </c>
      <c r="F90" s="47">
        <v>96416085</v>
      </c>
      <c r="G90" s="47"/>
      <c r="H90" s="47"/>
      <c r="I90" s="47"/>
      <c r="J90" s="47">
        <f>L90+O90</f>
        <v>1593088</v>
      </c>
      <c r="K90" s="47">
        <v>1593088</v>
      </c>
      <c r="L90" s="47">
        <v>0</v>
      </c>
      <c r="M90" s="47">
        <v>0</v>
      </c>
      <c r="N90" s="47">
        <v>0</v>
      </c>
      <c r="O90" s="47">
        <v>1593088</v>
      </c>
      <c r="P90" s="48">
        <f>E90+J90</f>
        <v>98009173</v>
      </c>
    </row>
    <row r="91" spans="1:16" s="24" customFormat="1" ht="18.75" x14ac:dyDescent="0.2">
      <c r="A91" s="61"/>
      <c r="B91" s="61"/>
      <c r="C91" s="61"/>
      <c r="D91" s="23" t="s">
        <v>304</v>
      </c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8"/>
    </row>
    <row r="92" spans="1:16" s="24" customFormat="1" ht="27.75" customHeight="1" x14ac:dyDescent="0.2">
      <c r="A92" s="61"/>
      <c r="B92" s="61"/>
      <c r="C92" s="61"/>
      <c r="D92" s="23" t="s">
        <v>305</v>
      </c>
      <c r="E92" s="49">
        <f>F92+I92</f>
        <v>76902318</v>
      </c>
      <c r="F92" s="49">
        <v>76902318</v>
      </c>
      <c r="G92" s="49"/>
      <c r="H92" s="49"/>
      <c r="I92" s="49"/>
      <c r="J92" s="49">
        <f>L92+O92</f>
        <v>0</v>
      </c>
      <c r="K92" s="49"/>
      <c r="L92" s="49"/>
      <c r="M92" s="49"/>
      <c r="N92" s="49"/>
      <c r="O92" s="49"/>
      <c r="P92" s="50">
        <f>E92+J92</f>
        <v>76902318</v>
      </c>
    </row>
    <row r="93" spans="1:16" s="24" customFormat="1" ht="43.5" customHeight="1" x14ac:dyDescent="0.2">
      <c r="A93" s="61" t="s">
        <v>113</v>
      </c>
      <c r="B93" s="61" t="s">
        <v>365</v>
      </c>
      <c r="C93" s="61" t="s">
        <v>325</v>
      </c>
      <c r="D93" s="19" t="s">
        <v>368</v>
      </c>
      <c r="E93" s="47">
        <f>F93+I93</f>
        <v>52809796</v>
      </c>
      <c r="F93" s="47">
        <v>52809796</v>
      </c>
      <c r="G93" s="47"/>
      <c r="H93" s="47"/>
      <c r="I93" s="47"/>
      <c r="J93" s="47">
        <f>L93+O93</f>
        <v>170000</v>
      </c>
      <c r="K93" s="47">
        <v>170000</v>
      </c>
      <c r="L93" s="47">
        <v>0</v>
      </c>
      <c r="M93" s="47">
        <v>0</v>
      </c>
      <c r="N93" s="47">
        <v>0</v>
      </c>
      <c r="O93" s="47">
        <v>170000</v>
      </c>
      <c r="P93" s="48">
        <f>E93+J93</f>
        <v>52979796</v>
      </c>
    </row>
    <row r="94" spans="1:16" s="24" customFormat="1" ht="18.75" x14ac:dyDescent="0.2">
      <c r="A94" s="61"/>
      <c r="B94" s="61"/>
      <c r="C94" s="61"/>
      <c r="D94" s="23" t="s">
        <v>304</v>
      </c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8"/>
    </row>
    <row r="95" spans="1:16" s="24" customFormat="1" ht="19.5" x14ac:dyDescent="0.2">
      <c r="A95" s="61"/>
      <c r="B95" s="61"/>
      <c r="C95" s="61"/>
      <c r="D95" s="23" t="s">
        <v>305</v>
      </c>
      <c r="E95" s="49">
        <f>F95+I95</f>
        <v>45950270</v>
      </c>
      <c r="F95" s="49">
        <v>45950270</v>
      </c>
      <c r="G95" s="49"/>
      <c r="H95" s="49"/>
      <c r="I95" s="49"/>
      <c r="J95" s="49">
        <f>L95+O95</f>
        <v>0</v>
      </c>
      <c r="K95" s="49"/>
      <c r="L95" s="49"/>
      <c r="M95" s="49"/>
      <c r="N95" s="49"/>
      <c r="O95" s="49"/>
      <c r="P95" s="50">
        <f>E95+J95</f>
        <v>45950270</v>
      </c>
    </row>
    <row r="96" spans="1:16" s="24" customFormat="1" ht="30" customHeight="1" x14ac:dyDescent="0.2">
      <c r="A96" s="61" t="s">
        <v>114</v>
      </c>
      <c r="B96" s="61" t="s">
        <v>366</v>
      </c>
      <c r="C96" s="61" t="s">
        <v>326</v>
      </c>
      <c r="D96" s="19" t="s">
        <v>370</v>
      </c>
      <c r="E96" s="47">
        <f>F96+I96</f>
        <v>50304399</v>
      </c>
      <c r="F96" s="47">
        <v>50304399</v>
      </c>
      <c r="G96" s="47"/>
      <c r="H96" s="47"/>
      <c r="I96" s="47"/>
      <c r="J96" s="47">
        <f>L96+O96</f>
        <v>285000</v>
      </c>
      <c r="K96" s="47">
        <v>285000</v>
      </c>
      <c r="L96" s="47">
        <v>0</v>
      </c>
      <c r="M96" s="47">
        <v>0</v>
      </c>
      <c r="N96" s="47">
        <v>0</v>
      </c>
      <c r="O96" s="47">
        <v>285000</v>
      </c>
      <c r="P96" s="48">
        <f>E96+J96</f>
        <v>50589399</v>
      </c>
    </row>
    <row r="97" spans="1:16" s="24" customFormat="1" ht="18.75" x14ac:dyDescent="0.2">
      <c r="A97" s="61"/>
      <c r="B97" s="61"/>
      <c r="C97" s="61"/>
      <c r="D97" s="23" t="s">
        <v>304</v>
      </c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8"/>
    </row>
    <row r="98" spans="1:16" s="24" customFormat="1" ht="23.25" customHeight="1" x14ac:dyDescent="0.2">
      <c r="A98" s="61"/>
      <c r="B98" s="61"/>
      <c r="C98" s="61"/>
      <c r="D98" s="23" t="s">
        <v>305</v>
      </c>
      <c r="E98" s="49">
        <f>F98+I98</f>
        <v>42074019</v>
      </c>
      <c r="F98" s="49">
        <v>42074019</v>
      </c>
      <c r="G98" s="49"/>
      <c r="H98" s="49"/>
      <c r="I98" s="49"/>
      <c r="J98" s="49">
        <f>L98+O98</f>
        <v>0</v>
      </c>
      <c r="K98" s="49"/>
      <c r="L98" s="49"/>
      <c r="M98" s="49"/>
      <c r="N98" s="49"/>
      <c r="O98" s="49"/>
      <c r="P98" s="50">
        <f>E98+J98</f>
        <v>42074019</v>
      </c>
    </row>
    <row r="99" spans="1:16" s="24" customFormat="1" ht="37.5" x14ac:dyDescent="0.2">
      <c r="A99" s="61" t="s">
        <v>115</v>
      </c>
      <c r="B99" s="61" t="s">
        <v>367</v>
      </c>
      <c r="C99" s="61" t="s">
        <v>327</v>
      </c>
      <c r="D99" s="19" t="s">
        <v>127</v>
      </c>
      <c r="E99" s="47">
        <f>F99+I99</f>
        <v>673995131.49000001</v>
      </c>
      <c r="F99" s="47">
        <v>673995131.49000001</v>
      </c>
      <c r="G99" s="47"/>
      <c r="H99" s="47"/>
      <c r="I99" s="47"/>
      <c r="J99" s="47">
        <f>L99+O99</f>
        <v>1516860</v>
      </c>
      <c r="K99" s="47">
        <v>1471360</v>
      </c>
      <c r="L99" s="47">
        <v>5000</v>
      </c>
      <c r="M99" s="47">
        <v>0</v>
      </c>
      <c r="N99" s="47">
        <v>0</v>
      </c>
      <c r="O99" s="47">
        <v>1511860</v>
      </c>
      <c r="P99" s="48">
        <f>E99+J99</f>
        <v>675511991.49000001</v>
      </c>
    </row>
    <row r="100" spans="1:16" s="20" customFormat="1" ht="18.75" x14ac:dyDescent="0.2">
      <c r="A100" s="61"/>
      <c r="B100" s="61"/>
      <c r="C100" s="61"/>
      <c r="D100" s="23" t="s">
        <v>304</v>
      </c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8"/>
    </row>
    <row r="101" spans="1:16" s="20" customFormat="1" ht="29.25" customHeight="1" x14ac:dyDescent="0.2">
      <c r="A101" s="61"/>
      <c r="B101" s="61"/>
      <c r="C101" s="61"/>
      <c r="D101" s="23" t="s">
        <v>305</v>
      </c>
      <c r="E101" s="49">
        <f>F101+I101</f>
        <v>494826109</v>
      </c>
      <c r="F101" s="49">
        <v>494826109</v>
      </c>
      <c r="G101" s="49"/>
      <c r="H101" s="49"/>
      <c r="I101" s="49"/>
      <c r="J101" s="49">
        <f>L101+O101</f>
        <v>0</v>
      </c>
      <c r="K101" s="49"/>
      <c r="L101" s="49"/>
      <c r="M101" s="49"/>
      <c r="N101" s="49"/>
      <c r="O101" s="49"/>
      <c r="P101" s="50">
        <f>E101+J101</f>
        <v>494826109</v>
      </c>
    </row>
    <row r="102" spans="1:16" s="24" customFormat="1" ht="43.5" customHeight="1" x14ac:dyDescent="0.2">
      <c r="A102" s="61" t="s">
        <v>116</v>
      </c>
      <c r="B102" s="61" t="s">
        <v>369</v>
      </c>
      <c r="C102" s="61" t="s">
        <v>328</v>
      </c>
      <c r="D102" s="19" t="s">
        <v>372</v>
      </c>
      <c r="E102" s="47">
        <f>F102+I102</f>
        <v>13633986</v>
      </c>
      <c r="F102" s="47">
        <v>13633986</v>
      </c>
      <c r="G102" s="47"/>
      <c r="H102" s="47"/>
      <c r="I102" s="47"/>
      <c r="J102" s="47">
        <f>L102+O102</f>
        <v>0</v>
      </c>
      <c r="K102" s="47"/>
      <c r="L102" s="47"/>
      <c r="M102" s="47"/>
      <c r="N102" s="47"/>
      <c r="O102" s="47"/>
      <c r="P102" s="48">
        <f>E102+J102</f>
        <v>13633986</v>
      </c>
    </row>
    <row r="103" spans="1:16" s="24" customFormat="1" ht="18.75" x14ac:dyDescent="0.2">
      <c r="A103" s="61"/>
      <c r="B103" s="61"/>
      <c r="C103" s="61"/>
      <c r="D103" s="23" t="s">
        <v>304</v>
      </c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8"/>
    </row>
    <row r="104" spans="1:16" s="24" customFormat="1" ht="25.5" customHeight="1" x14ac:dyDescent="0.2">
      <c r="A104" s="61"/>
      <c r="B104" s="61"/>
      <c r="C104" s="61"/>
      <c r="D104" s="23" t="s">
        <v>305</v>
      </c>
      <c r="E104" s="49">
        <f>F104+I104</f>
        <v>12198257</v>
      </c>
      <c r="F104" s="49">
        <v>12198257</v>
      </c>
      <c r="G104" s="49"/>
      <c r="H104" s="49"/>
      <c r="I104" s="49"/>
      <c r="J104" s="49">
        <f>L104+O104</f>
        <v>0</v>
      </c>
      <c r="K104" s="49"/>
      <c r="L104" s="49"/>
      <c r="M104" s="49"/>
      <c r="N104" s="49"/>
      <c r="O104" s="49"/>
      <c r="P104" s="50">
        <f>E104+J104</f>
        <v>12198257</v>
      </c>
    </row>
    <row r="105" spans="1:16" s="24" customFormat="1" ht="18.75" x14ac:dyDescent="0.2">
      <c r="A105" s="61" t="s">
        <v>117</v>
      </c>
      <c r="B105" s="61" t="s">
        <v>371</v>
      </c>
      <c r="C105" s="61" t="s">
        <v>328</v>
      </c>
      <c r="D105" s="19" t="s">
        <v>128</v>
      </c>
      <c r="E105" s="47">
        <f>F105+I105</f>
        <v>12170797</v>
      </c>
      <c r="F105" s="47">
        <v>12170797</v>
      </c>
      <c r="G105" s="47"/>
      <c r="H105" s="47"/>
      <c r="I105" s="47"/>
      <c r="J105" s="47">
        <f>L105+O105</f>
        <v>9895800</v>
      </c>
      <c r="K105" s="47"/>
      <c r="L105" s="47">
        <v>9895800</v>
      </c>
      <c r="M105" s="47"/>
      <c r="N105" s="47"/>
      <c r="O105" s="47"/>
      <c r="P105" s="48">
        <f>E105+J105</f>
        <v>22066597</v>
      </c>
    </row>
    <row r="106" spans="1:16" s="24" customFormat="1" ht="18.75" x14ac:dyDescent="0.2">
      <c r="A106" s="61"/>
      <c r="B106" s="61"/>
      <c r="C106" s="61"/>
      <c r="D106" s="23" t="s">
        <v>304</v>
      </c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8"/>
    </row>
    <row r="107" spans="1:16" s="24" customFormat="1" ht="25.5" customHeight="1" x14ac:dyDescent="0.2">
      <c r="A107" s="61"/>
      <c r="B107" s="61"/>
      <c r="C107" s="61"/>
      <c r="D107" s="23" t="s">
        <v>305</v>
      </c>
      <c r="E107" s="49">
        <f>F107+I107</f>
        <v>10074604</v>
      </c>
      <c r="F107" s="49">
        <v>10074604</v>
      </c>
      <c r="G107" s="49"/>
      <c r="H107" s="49"/>
      <c r="I107" s="49"/>
      <c r="J107" s="49">
        <f>L107+O107</f>
        <v>0</v>
      </c>
      <c r="K107" s="49"/>
      <c r="L107" s="49"/>
      <c r="M107" s="49"/>
      <c r="N107" s="49"/>
      <c r="O107" s="49"/>
      <c r="P107" s="50">
        <f>E107+J107</f>
        <v>10074604</v>
      </c>
    </row>
    <row r="108" spans="1:16" s="24" customFormat="1" ht="37.5" x14ac:dyDescent="0.2">
      <c r="A108" s="61" t="s">
        <v>129</v>
      </c>
      <c r="B108" s="61" t="s">
        <v>130</v>
      </c>
      <c r="C108" s="61" t="s">
        <v>269</v>
      </c>
      <c r="D108" s="19" t="s">
        <v>374</v>
      </c>
      <c r="E108" s="47">
        <f>F108+I108</f>
        <v>30225555</v>
      </c>
      <c r="F108" s="47">
        <v>30225555</v>
      </c>
      <c r="G108" s="47"/>
      <c r="H108" s="47"/>
      <c r="I108" s="47"/>
      <c r="J108" s="47">
        <f>L108+O108</f>
        <v>0</v>
      </c>
      <c r="K108" s="47"/>
      <c r="L108" s="47"/>
      <c r="M108" s="47"/>
      <c r="N108" s="47"/>
      <c r="O108" s="47"/>
      <c r="P108" s="48">
        <f>E108+J108</f>
        <v>30225555</v>
      </c>
    </row>
    <row r="109" spans="1:16" s="24" customFormat="1" ht="18.75" x14ac:dyDescent="0.2">
      <c r="A109" s="61"/>
      <c r="B109" s="61"/>
      <c r="C109" s="61"/>
      <c r="D109" s="23" t="s">
        <v>304</v>
      </c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8"/>
    </row>
    <row r="110" spans="1:16" s="24" customFormat="1" ht="26.25" customHeight="1" x14ac:dyDescent="0.2">
      <c r="A110" s="61"/>
      <c r="B110" s="61"/>
      <c r="C110" s="61"/>
      <c r="D110" s="23" t="s">
        <v>305</v>
      </c>
      <c r="E110" s="49">
        <f>F110+I110</f>
        <v>26666138</v>
      </c>
      <c r="F110" s="49">
        <v>26666138</v>
      </c>
      <c r="G110" s="49"/>
      <c r="H110" s="49"/>
      <c r="I110" s="49"/>
      <c r="J110" s="49">
        <f>L110+O110</f>
        <v>0</v>
      </c>
      <c r="K110" s="49"/>
      <c r="L110" s="49"/>
      <c r="M110" s="49"/>
      <c r="N110" s="49"/>
      <c r="O110" s="50"/>
      <c r="P110" s="50">
        <f>E110+J110</f>
        <v>26666138</v>
      </c>
    </row>
    <row r="111" spans="1:16" s="24" customFormat="1" ht="37.5" x14ac:dyDescent="0.2">
      <c r="A111" s="61" t="s">
        <v>118</v>
      </c>
      <c r="B111" s="61" t="s">
        <v>373</v>
      </c>
      <c r="C111" s="61" t="s">
        <v>270</v>
      </c>
      <c r="D111" s="19" t="s">
        <v>375</v>
      </c>
      <c r="E111" s="47">
        <f>F111+I111</f>
        <v>24516874</v>
      </c>
      <c r="F111" s="47">
        <v>24516874</v>
      </c>
      <c r="G111" s="47"/>
      <c r="H111" s="47"/>
      <c r="I111" s="47"/>
      <c r="J111" s="47">
        <f>L111+O111</f>
        <v>0</v>
      </c>
      <c r="K111" s="47"/>
      <c r="L111" s="47"/>
      <c r="M111" s="47"/>
      <c r="N111" s="47"/>
      <c r="O111" s="47"/>
      <c r="P111" s="48">
        <f>E111+J111</f>
        <v>24516874</v>
      </c>
    </row>
    <row r="112" spans="1:16" s="24" customFormat="1" ht="18.75" x14ac:dyDescent="0.2">
      <c r="A112" s="61"/>
      <c r="B112" s="61"/>
      <c r="C112" s="61"/>
      <c r="D112" s="23" t="s">
        <v>304</v>
      </c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8"/>
    </row>
    <row r="113" spans="1:16" s="24" customFormat="1" ht="27.75" customHeight="1" x14ac:dyDescent="0.2">
      <c r="A113" s="61"/>
      <c r="B113" s="61"/>
      <c r="C113" s="61"/>
      <c r="D113" s="23" t="s">
        <v>305</v>
      </c>
      <c r="E113" s="49">
        <f>F113+I113</f>
        <v>22741337</v>
      </c>
      <c r="F113" s="49">
        <v>22741337</v>
      </c>
      <c r="G113" s="49"/>
      <c r="H113" s="49"/>
      <c r="I113" s="49"/>
      <c r="J113" s="49">
        <f>L113+O113</f>
        <v>0</v>
      </c>
      <c r="K113" s="49"/>
      <c r="L113" s="49"/>
      <c r="M113" s="49"/>
      <c r="N113" s="49"/>
      <c r="O113" s="49"/>
      <c r="P113" s="50">
        <f>E113+J113</f>
        <v>22741337</v>
      </c>
    </row>
    <row r="114" spans="1:16" s="21" customFormat="1" ht="36" customHeight="1" x14ac:dyDescent="0.2">
      <c r="A114" s="61" t="s">
        <v>131</v>
      </c>
      <c r="B114" s="61" t="s">
        <v>132</v>
      </c>
      <c r="C114" s="61" t="s">
        <v>270</v>
      </c>
      <c r="D114" s="19" t="s">
        <v>133</v>
      </c>
      <c r="E114" s="47">
        <f>F114+I114</f>
        <v>4122469</v>
      </c>
      <c r="F114" s="47">
        <v>4122469</v>
      </c>
      <c r="G114" s="47"/>
      <c r="H114" s="47"/>
      <c r="I114" s="47"/>
      <c r="J114" s="47">
        <f>L114+O114</f>
        <v>0</v>
      </c>
      <c r="K114" s="47"/>
      <c r="L114" s="47"/>
      <c r="M114" s="47"/>
      <c r="N114" s="47"/>
      <c r="O114" s="47"/>
      <c r="P114" s="48">
        <f>E114+J114</f>
        <v>4122469</v>
      </c>
    </row>
    <row r="115" spans="1:16" s="21" customFormat="1" ht="19.5" x14ac:dyDescent="0.2">
      <c r="A115" s="61"/>
      <c r="B115" s="61"/>
      <c r="C115" s="61"/>
      <c r="D115" s="23" t="s">
        <v>303</v>
      </c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50"/>
    </row>
    <row r="116" spans="1:16" s="21" customFormat="1" ht="20.25" customHeight="1" x14ac:dyDescent="0.2">
      <c r="A116" s="61"/>
      <c r="B116" s="61"/>
      <c r="C116" s="61"/>
      <c r="D116" s="23" t="s">
        <v>305</v>
      </c>
      <c r="E116" s="49">
        <f>F116+I116</f>
        <v>2992700</v>
      </c>
      <c r="F116" s="49">
        <v>2992700</v>
      </c>
      <c r="G116" s="49"/>
      <c r="H116" s="49"/>
      <c r="I116" s="49"/>
      <c r="J116" s="49">
        <f>L116+O116</f>
        <v>0</v>
      </c>
      <c r="K116" s="49"/>
      <c r="L116" s="49"/>
      <c r="M116" s="49"/>
      <c r="N116" s="49"/>
      <c r="O116" s="49"/>
      <c r="P116" s="50">
        <f>E116+J116</f>
        <v>2992700</v>
      </c>
    </row>
    <row r="117" spans="1:16" s="21" customFormat="1" ht="37.5" x14ac:dyDescent="0.2">
      <c r="A117" s="18" t="s">
        <v>134</v>
      </c>
      <c r="B117" s="18" t="s">
        <v>135</v>
      </c>
      <c r="C117" s="18" t="s">
        <v>270</v>
      </c>
      <c r="D117" s="19" t="s">
        <v>408</v>
      </c>
      <c r="E117" s="47">
        <f>F117+I117</f>
        <v>7040144</v>
      </c>
      <c r="F117" s="47">
        <v>7040144</v>
      </c>
      <c r="G117" s="47"/>
      <c r="H117" s="47"/>
      <c r="I117" s="47"/>
      <c r="J117" s="47">
        <f>L117+O117</f>
        <v>0</v>
      </c>
      <c r="K117" s="47"/>
      <c r="L117" s="47"/>
      <c r="M117" s="47"/>
      <c r="N117" s="47"/>
      <c r="O117" s="47"/>
      <c r="P117" s="48">
        <f>E117+J117</f>
        <v>7040144</v>
      </c>
    </row>
    <row r="118" spans="1:16" s="21" customFormat="1" ht="41.25" customHeight="1" x14ac:dyDescent="0.2">
      <c r="A118" s="61" t="s">
        <v>564</v>
      </c>
      <c r="B118" s="61" t="s">
        <v>565</v>
      </c>
      <c r="C118" s="61" t="s">
        <v>270</v>
      </c>
      <c r="D118" s="19" t="s">
        <v>568</v>
      </c>
      <c r="E118" s="47">
        <f t="shared" ref="E118:E132" si="14">F118+I118</f>
        <v>110304530</v>
      </c>
      <c r="F118" s="47">
        <v>110304530</v>
      </c>
      <c r="G118" s="47">
        <v>3781548</v>
      </c>
      <c r="H118" s="47">
        <v>85700</v>
      </c>
      <c r="I118" s="47"/>
      <c r="J118" s="47">
        <f>L118+O118</f>
        <v>4510300</v>
      </c>
      <c r="K118" s="47"/>
      <c r="L118" s="47">
        <v>4460300</v>
      </c>
      <c r="M118" s="47"/>
      <c r="N118" s="47"/>
      <c r="O118" s="47">
        <v>50000</v>
      </c>
      <c r="P118" s="48">
        <f>E118+J118</f>
        <v>114814830</v>
      </c>
    </row>
    <row r="119" spans="1:16" s="21" customFormat="1" ht="18" customHeight="1" x14ac:dyDescent="0.2">
      <c r="A119" s="61"/>
      <c r="B119" s="61"/>
      <c r="C119" s="61"/>
      <c r="D119" s="23" t="s">
        <v>303</v>
      </c>
      <c r="E119" s="49">
        <f t="shared" si="14"/>
        <v>0</v>
      </c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50"/>
    </row>
    <row r="120" spans="1:16" s="21" customFormat="1" ht="25.5" customHeight="1" x14ac:dyDescent="0.2">
      <c r="A120" s="61"/>
      <c r="B120" s="61"/>
      <c r="C120" s="61"/>
      <c r="D120" s="23" t="s">
        <v>305</v>
      </c>
      <c r="E120" s="49">
        <f t="shared" si="14"/>
        <v>88084081</v>
      </c>
      <c r="F120" s="49">
        <v>88084081</v>
      </c>
      <c r="G120" s="49"/>
      <c r="H120" s="49"/>
      <c r="I120" s="49"/>
      <c r="J120" s="49">
        <f>L120+O120</f>
        <v>0</v>
      </c>
      <c r="K120" s="49"/>
      <c r="L120" s="49"/>
      <c r="M120" s="49"/>
      <c r="N120" s="49"/>
      <c r="O120" s="49"/>
      <c r="P120" s="50">
        <f>E120+J120</f>
        <v>88084081</v>
      </c>
    </row>
    <row r="121" spans="1:16" s="21" customFormat="1" ht="37.5" x14ac:dyDescent="0.2">
      <c r="A121" s="58" t="s">
        <v>566</v>
      </c>
      <c r="B121" s="58" t="s">
        <v>567</v>
      </c>
      <c r="C121" s="58" t="s">
        <v>270</v>
      </c>
      <c r="D121" s="19" t="s">
        <v>569</v>
      </c>
      <c r="E121" s="47">
        <f t="shared" si="14"/>
        <v>219362920.91</v>
      </c>
      <c r="F121" s="47">
        <v>219362920.91</v>
      </c>
      <c r="G121" s="47"/>
      <c r="H121" s="47"/>
      <c r="I121" s="47"/>
      <c r="J121" s="47">
        <f>L121+O121</f>
        <v>547638374.65999997</v>
      </c>
      <c r="K121" s="47">
        <v>524825592.87</v>
      </c>
      <c r="L121" s="47">
        <v>22812781.789999999</v>
      </c>
      <c r="M121" s="47">
        <v>0</v>
      </c>
      <c r="N121" s="47">
        <v>0</v>
      </c>
      <c r="O121" s="47">
        <v>524825592.87</v>
      </c>
      <c r="P121" s="48">
        <f>E121+J121</f>
        <v>767001295.56999993</v>
      </c>
    </row>
    <row r="122" spans="1:16" s="21" customFormat="1" ht="18" customHeight="1" x14ac:dyDescent="0.2">
      <c r="A122" s="59"/>
      <c r="B122" s="59"/>
      <c r="C122" s="59"/>
      <c r="D122" s="23" t="s">
        <v>303</v>
      </c>
      <c r="E122" s="49">
        <f t="shared" si="14"/>
        <v>0</v>
      </c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50"/>
    </row>
    <row r="123" spans="1:16" s="21" customFormat="1" ht="29.25" customHeight="1" x14ac:dyDescent="0.2">
      <c r="A123" s="60"/>
      <c r="B123" s="60"/>
      <c r="C123" s="60"/>
      <c r="D123" s="23" t="s">
        <v>305</v>
      </c>
      <c r="E123" s="49">
        <f t="shared" si="14"/>
        <v>58128900</v>
      </c>
      <c r="F123" s="49">
        <v>58128900</v>
      </c>
      <c r="G123" s="49"/>
      <c r="H123" s="49"/>
      <c r="I123" s="49"/>
      <c r="J123" s="49">
        <f>L123+O123</f>
        <v>305347400</v>
      </c>
      <c r="K123" s="49">
        <v>285555500</v>
      </c>
      <c r="L123" s="49">
        <v>19791900</v>
      </c>
      <c r="M123" s="49">
        <v>0</v>
      </c>
      <c r="N123" s="49">
        <v>0</v>
      </c>
      <c r="O123" s="49">
        <v>285555500</v>
      </c>
      <c r="P123" s="50">
        <f>E123+J123</f>
        <v>363476300</v>
      </c>
    </row>
    <row r="124" spans="1:16" s="24" customFormat="1" ht="22.5" customHeight="1" x14ac:dyDescent="0.2">
      <c r="A124" s="18" t="s">
        <v>136</v>
      </c>
      <c r="B124" s="18" t="s">
        <v>401</v>
      </c>
      <c r="C124" s="18" t="s">
        <v>271</v>
      </c>
      <c r="D124" s="19" t="s">
        <v>137</v>
      </c>
      <c r="E124" s="47">
        <f t="shared" si="14"/>
        <v>3458500</v>
      </c>
      <c r="F124" s="47">
        <v>3458500</v>
      </c>
      <c r="G124" s="47">
        <v>2291400</v>
      </c>
      <c r="H124" s="47">
        <v>89900</v>
      </c>
      <c r="I124" s="47"/>
      <c r="J124" s="47">
        <f>L124+O124</f>
        <v>178800</v>
      </c>
      <c r="K124" s="47">
        <v>178800</v>
      </c>
      <c r="L124" s="47">
        <v>0</v>
      </c>
      <c r="M124" s="47">
        <v>0</v>
      </c>
      <c r="N124" s="47">
        <v>0</v>
      </c>
      <c r="O124" s="47">
        <v>178800</v>
      </c>
      <c r="P124" s="48">
        <f>E124+J124</f>
        <v>3637300</v>
      </c>
    </row>
    <row r="125" spans="1:16" s="21" customFormat="1" ht="18.75" x14ac:dyDescent="0.2">
      <c r="A125" s="18" t="s">
        <v>40</v>
      </c>
      <c r="B125" s="18">
        <v>7322</v>
      </c>
      <c r="C125" s="18" t="s">
        <v>287</v>
      </c>
      <c r="D125" s="19" t="s">
        <v>463</v>
      </c>
      <c r="E125" s="47">
        <f>F125+I125</f>
        <v>0</v>
      </c>
      <c r="F125" s="47"/>
      <c r="G125" s="47"/>
      <c r="H125" s="47"/>
      <c r="I125" s="47"/>
      <c r="J125" s="47">
        <f>L125+O125</f>
        <v>1103687</v>
      </c>
      <c r="K125" s="47">
        <v>1103687</v>
      </c>
      <c r="L125" s="47">
        <v>0</v>
      </c>
      <c r="M125" s="47">
        <v>0</v>
      </c>
      <c r="N125" s="47">
        <v>0</v>
      </c>
      <c r="O125" s="47">
        <v>1103687</v>
      </c>
      <c r="P125" s="48">
        <f>E125+J125</f>
        <v>1103687</v>
      </c>
    </row>
    <row r="126" spans="1:16" s="21" customFormat="1" ht="56.25" x14ac:dyDescent="0.2">
      <c r="A126" s="18" t="s">
        <v>430</v>
      </c>
      <c r="B126" s="18" t="s">
        <v>3</v>
      </c>
      <c r="C126" s="18" t="s">
        <v>302</v>
      </c>
      <c r="D126" s="19" t="s">
        <v>5</v>
      </c>
      <c r="E126" s="47">
        <f>F126+I126</f>
        <v>0</v>
      </c>
      <c r="F126" s="47"/>
      <c r="G126" s="47"/>
      <c r="H126" s="47"/>
      <c r="I126" s="47"/>
      <c r="J126" s="47">
        <f>L126+O126</f>
        <v>635600</v>
      </c>
      <c r="K126" s="47">
        <v>635600</v>
      </c>
      <c r="L126" s="47">
        <v>0</v>
      </c>
      <c r="M126" s="47">
        <v>0</v>
      </c>
      <c r="N126" s="47">
        <v>0</v>
      </c>
      <c r="O126" s="47">
        <v>635600</v>
      </c>
      <c r="P126" s="48">
        <f>E126+J126</f>
        <v>635600</v>
      </c>
    </row>
    <row r="127" spans="1:16" s="21" customFormat="1" ht="18.75" hidden="1" x14ac:dyDescent="0.2">
      <c r="A127" s="18"/>
      <c r="B127" s="18"/>
      <c r="C127" s="18"/>
      <c r="D127" s="19" t="s">
        <v>304</v>
      </c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8"/>
    </row>
    <row r="128" spans="1:16" s="21" customFormat="1" ht="18.75" hidden="1" x14ac:dyDescent="0.2">
      <c r="A128" s="18"/>
      <c r="B128" s="18"/>
      <c r="C128" s="18"/>
      <c r="D128" s="19" t="s">
        <v>305</v>
      </c>
      <c r="E128" s="47">
        <f>F128+I128</f>
        <v>0</v>
      </c>
      <c r="F128" s="47"/>
      <c r="G128" s="47"/>
      <c r="H128" s="47"/>
      <c r="I128" s="47"/>
      <c r="J128" s="47">
        <f t="shared" ref="J128:J134" si="15">L128+O128</f>
        <v>0</v>
      </c>
      <c r="K128" s="47"/>
      <c r="L128" s="47"/>
      <c r="M128" s="47"/>
      <c r="N128" s="47"/>
      <c r="O128" s="47"/>
      <c r="P128" s="48">
        <f t="shared" ref="P128:P134" si="16">E128+J128</f>
        <v>0</v>
      </c>
    </row>
    <row r="129" spans="1:16" s="24" customFormat="1" ht="75" x14ac:dyDescent="0.2">
      <c r="A129" s="18" t="s">
        <v>30</v>
      </c>
      <c r="B129" s="28">
        <v>9410</v>
      </c>
      <c r="C129" s="28" t="s">
        <v>276</v>
      </c>
      <c r="D129" s="19" t="s">
        <v>31</v>
      </c>
      <c r="E129" s="47">
        <f>F129+I129</f>
        <v>77390388</v>
      </c>
      <c r="F129" s="47">
        <v>77390388</v>
      </c>
      <c r="G129" s="47"/>
      <c r="H129" s="47"/>
      <c r="I129" s="47"/>
      <c r="J129" s="47">
        <f t="shared" si="15"/>
        <v>0</v>
      </c>
      <c r="K129" s="47"/>
      <c r="L129" s="47"/>
      <c r="M129" s="47"/>
      <c r="N129" s="47"/>
      <c r="O129" s="47"/>
      <c r="P129" s="48">
        <f t="shared" si="16"/>
        <v>77390388</v>
      </c>
    </row>
    <row r="130" spans="1:16" s="24" customFormat="1" ht="56.25" x14ac:dyDescent="0.2">
      <c r="A130" s="18" t="s">
        <v>49</v>
      </c>
      <c r="B130" s="28">
        <v>9420</v>
      </c>
      <c r="C130" s="28" t="s">
        <v>276</v>
      </c>
      <c r="D130" s="19" t="s">
        <v>50</v>
      </c>
      <c r="E130" s="47">
        <f>F130+I130</f>
        <v>36300.550000000003</v>
      </c>
      <c r="F130" s="47">
        <v>36300.550000000003</v>
      </c>
      <c r="G130" s="47"/>
      <c r="H130" s="47"/>
      <c r="I130" s="47"/>
      <c r="J130" s="47">
        <f t="shared" si="15"/>
        <v>0</v>
      </c>
      <c r="K130" s="47"/>
      <c r="L130" s="47"/>
      <c r="M130" s="47"/>
      <c r="N130" s="47"/>
      <c r="O130" s="47"/>
      <c r="P130" s="48">
        <f t="shared" si="16"/>
        <v>36300.550000000003</v>
      </c>
    </row>
    <row r="131" spans="1:16" s="24" customFormat="1" ht="75" x14ac:dyDescent="0.2">
      <c r="A131" s="18" t="s">
        <v>626</v>
      </c>
      <c r="B131" s="28">
        <v>9450</v>
      </c>
      <c r="C131" s="28" t="s">
        <v>276</v>
      </c>
      <c r="D131" s="19" t="s">
        <v>627</v>
      </c>
      <c r="E131" s="47">
        <f>F131+I131</f>
        <v>11538400</v>
      </c>
      <c r="F131" s="47">
        <v>0</v>
      </c>
      <c r="G131" s="47">
        <v>0</v>
      </c>
      <c r="H131" s="47">
        <v>0</v>
      </c>
      <c r="I131" s="47">
        <v>11538400</v>
      </c>
      <c r="J131" s="47">
        <f>L131+O131</f>
        <v>0</v>
      </c>
      <c r="K131" s="47"/>
      <c r="L131" s="47"/>
      <c r="M131" s="47"/>
      <c r="N131" s="47"/>
      <c r="O131" s="47"/>
      <c r="P131" s="48">
        <f>E131+J131</f>
        <v>11538400</v>
      </c>
    </row>
    <row r="132" spans="1:16" s="24" customFormat="1" ht="93.75" x14ac:dyDescent="0.2">
      <c r="A132" s="18" t="s">
        <v>139</v>
      </c>
      <c r="B132" s="28">
        <v>9460</v>
      </c>
      <c r="C132" s="28" t="s">
        <v>276</v>
      </c>
      <c r="D132" s="19" t="s">
        <v>138</v>
      </c>
      <c r="E132" s="47">
        <f t="shared" si="14"/>
        <v>20904800</v>
      </c>
      <c r="F132" s="47">
        <v>20904800</v>
      </c>
      <c r="G132" s="47"/>
      <c r="H132" s="47"/>
      <c r="I132" s="47"/>
      <c r="J132" s="47">
        <f t="shared" si="15"/>
        <v>0</v>
      </c>
      <c r="K132" s="47"/>
      <c r="L132" s="47"/>
      <c r="M132" s="47"/>
      <c r="N132" s="47"/>
      <c r="O132" s="47"/>
      <c r="P132" s="48">
        <f t="shared" si="16"/>
        <v>20904800</v>
      </c>
    </row>
    <row r="133" spans="1:16" s="24" customFormat="1" ht="119.25" customHeight="1" x14ac:dyDescent="0.2">
      <c r="A133" s="18" t="s">
        <v>616</v>
      </c>
      <c r="B133" s="28">
        <v>9490</v>
      </c>
      <c r="C133" s="28" t="s">
        <v>276</v>
      </c>
      <c r="D133" s="19" t="s">
        <v>617</v>
      </c>
      <c r="E133" s="47">
        <f>F133+I133</f>
        <v>0</v>
      </c>
      <c r="F133" s="47"/>
      <c r="G133" s="47"/>
      <c r="H133" s="47"/>
      <c r="I133" s="47"/>
      <c r="J133" s="47">
        <f t="shared" si="15"/>
        <v>21518000</v>
      </c>
      <c r="K133" s="47">
        <v>21518000</v>
      </c>
      <c r="L133" s="47">
        <v>0</v>
      </c>
      <c r="M133" s="47">
        <v>0</v>
      </c>
      <c r="N133" s="47">
        <v>0</v>
      </c>
      <c r="O133" s="47">
        <v>21518000</v>
      </c>
      <c r="P133" s="48">
        <f t="shared" si="16"/>
        <v>21518000</v>
      </c>
    </row>
    <row r="134" spans="1:16" s="20" customFormat="1" ht="25.5" customHeight="1" x14ac:dyDescent="0.2">
      <c r="A134" s="18" t="s">
        <v>140</v>
      </c>
      <c r="B134" s="18" t="s">
        <v>65</v>
      </c>
      <c r="C134" s="18" t="s">
        <v>276</v>
      </c>
      <c r="D134" s="19" t="s">
        <v>64</v>
      </c>
      <c r="E134" s="47">
        <f>F134+I134</f>
        <v>3276455</v>
      </c>
      <c r="F134" s="47">
        <f>F136+F137</f>
        <v>1472855</v>
      </c>
      <c r="G134" s="47">
        <f t="shared" ref="G134:O134" si="17">G136+G137</f>
        <v>0</v>
      </c>
      <c r="H134" s="47">
        <f t="shared" si="17"/>
        <v>0</v>
      </c>
      <c r="I134" s="47">
        <f t="shared" si="17"/>
        <v>1803600</v>
      </c>
      <c r="J134" s="47">
        <f t="shared" si="15"/>
        <v>2002000</v>
      </c>
      <c r="K134" s="47">
        <f>K136+K137</f>
        <v>2002000</v>
      </c>
      <c r="L134" s="47">
        <f t="shared" si="17"/>
        <v>0</v>
      </c>
      <c r="M134" s="47">
        <f t="shared" si="17"/>
        <v>0</v>
      </c>
      <c r="N134" s="47">
        <f t="shared" si="17"/>
        <v>0</v>
      </c>
      <c r="O134" s="47">
        <f t="shared" si="17"/>
        <v>2002000</v>
      </c>
      <c r="P134" s="48">
        <f t="shared" si="16"/>
        <v>5278455</v>
      </c>
    </row>
    <row r="135" spans="1:16" s="24" customFormat="1" ht="18.75" x14ac:dyDescent="0.2">
      <c r="A135" s="18"/>
      <c r="B135" s="18"/>
      <c r="C135" s="18"/>
      <c r="D135" s="19" t="s">
        <v>304</v>
      </c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8"/>
    </row>
    <row r="136" spans="1:16" s="24" customFormat="1" ht="93.75" x14ac:dyDescent="0.2">
      <c r="A136" s="28"/>
      <c r="B136" s="28"/>
      <c r="C136" s="28"/>
      <c r="D136" s="19" t="s">
        <v>18</v>
      </c>
      <c r="E136" s="47">
        <f>F136+I136</f>
        <v>91000</v>
      </c>
      <c r="F136" s="47">
        <v>91000</v>
      </c>
      <c r="G136" s="47"/>
      <c r="H136" s="47"/>
      <c r="I136" s="47"/>
      <c r="J136" s="47">
        <f>L136+O136</f>
        <v>0</v>
      </c>
      <c r="K136" s="47"/>
      <c r="L136" s="47"/>
      <c r="M136" s="47"/>
      <c r="N136" s="47"/>
      <c r="O136" s="47"/>
      <c r="P136" s="48">
        <f>E136+J136</f>
        <v>91000</v>
      </c>
    </row>
    <row r="137" spans="1:16" s="24" customFormat="1" ht="60.75" customHeight="1" x14ac:dyDescent="0.2">
      <c r="A137" s="28"/>
      <c r="B137" s="28"/>
      <c r="C137" s="28"/>
      <c r="D137" s="19" t="s">
        <v>52</v>
      </c>
      <c r="E137" s="47">
        <f>F137+I137</f>
        <v>3185455</v>
      </c>
      <c r="F137" s="47">
        <v>1381855</v>
      </c>
      <c r="G137" s="47">
        <v>0</v>
      </c>
      <c r="H137" s="47">
        <v>0</v>
      </c>
      <c r="I137" s="47">
        <v>1803600</v>
      </c>
      <c r="J137" s="47">
        <f>L137+O137</f>
        <v>2002000</v>
      </c>
      <c r="K137" s="47">
        <v>2002000</v>
      </c>
      <c r="L137" s="47">
        <v>0</v>
      </c>
      <c r="M137" s="47">
        <v>0</v>
      </c>
      <c r="N137" s="47">
        <v>0</v>
      </c>
      <c r="O137" s="47">
        <v>2002000</v>
      </c>
      <c r="P137" s="48">
        <f>E137+J137</f>
        <v>5187455</v>
      </c>
    </row>
    <row r="138" spans="1:16" s="15" customFormat="1" ht="60.75" customHeight="1" x14ac:dyDescent="0.2">
      <c r="A138" s="13" t="s">
        <v>141</v>
      </c>
      <c r="B138" s="13"/>
      <c r="C138" s="13"/>
      <c r="D138" s="14" t="s">
        <v>412</v>
      </c>
      <c r="E138" s="45">
        <f>E139</f>
        <v>708371287</v>
      </c>
      <c r="F138" s="45">
        <f t="shared" ref="F138:O138" si="18">F139</f>
        <v>695154092</v>
      </c>
      <c r="G138" s="45">
        <f t="shared" si="18"/>
        <v>194572510</v>
      </c>
      <c r="H138" s="45">
        <f t="shared" si="18"/>
        <v>61650550</v>
      </c>
      <c r="I138" s="45">
        <f t="shared" si="18"/>
        <v>13217195</v>
      </c>
      <c r="J138" s="45">
        <f t="shared" si="18"/>
        <v>77655648</v>
      </c>
      <c r="K138" s="45">
        <f>K139</f>
        <v>11345438</v>
      </c>
      <c r="L138" s="45">
        <f t="shared" si="18"/>
        <v>65902110</v>
      </c>
      <c r="M138" s="45">
        <f t="shared" si="18"/>
        <v>357370</v>
      </c>
      <c r="N138" s="45">
        <f t="shared" si="18"/>
        <v>528280</v>
      </c>
      <c r="O138" s="45">
        <f t="shared" si="18"/>
        <v>11753538</v>
      </c>
      <c r="P138" s="45">
        <f>P139</f>
        <v>786026935</v>
      </c>
    </row>
    <row r="139" spans="1:16" s="15" customFormat="1" ht="57.75" customHeight="1" x14ac:dyDescent="0.2">
      <c r="A139" s="16" t="s">
        <v>142</v>
      </c>
      <c r="B139" s="16"/>
      <c r="C139" s="16"/>
      <c r="D139" s="25" t="s">
        <v>412</v>
      </c>
      <c r="E139" s="46">
        <f>F139+I139</f>
        <v>708371287</v>
      </c>
      <c r="F139" s="46">
        <f>F140+F143+F144+F145+F146+F147+F148+F149+F150+F151+F152+F153+F154+F155+F156+F157+F158+F159+F160+F161+F162+F163</f>
        <v>695154092</v>
      </c>
      <c r="G139" s="46">
        <f>G140+G143+G144+G145+G146+G147+G148+G149+G150+G151+G152+G153+G154+G155+G156+G157+G158+G159+G160+G161+G162+G163</f>
        <v>194572510</v>
      </c>
      <c r="H139" s="46">
        <f>H140+H143+H144+H145+H146+H147+H148+H149+H150+H151+H152+H153+H154+H155+H156+H157+H158+H159+H160+H161+H162+H163</f>
        <v>61650550</v>
      </c>
      <c r="I139" s="46">
        <f>I140+I143+I144+I145+I146+I147+I148+I149+I150+I151+I152+I153+I154+I155+I156+I157+I158+I159+I160+I161+I162+I163</f>
        <v>13217195</v>
      </c>
      <c r="J139" s="46">
        <f>L139+O139</f>
        <v>77655648</v>
      </c>
      <c r="K139" s="46">
        <f>K140+K143+K144+K145+K146+K147+K148+K149+K150+K151+K152+K153+K154+K155+K156+K157+K158+K159+K160+K161+K162+K163</f>
        <v>11345438</v>
      </c>
      <c r="L139" s="46">
        <f>L140+L143+L144+L145+L146+L147+L148+L149+L150+L151+L152+L153+L154+L155+L156+L157+L158+L159+L160+L161+L162+L163</f>
        <v>65902110</v>
      </c>
      <c r="M139" s="46">
        <f>M140+M143+M144+M145+M146+M147+M148+M149+M150+M151+M152+M153+M154+M155+M156+M157+M158+M159+M160+M161+M162+M163</f>
        <v>357370</v>
      </c>
      <c r="N139" s="46">
        <f>N140+N143+N144+N145+N146+N147+N148+N149+N150+N151+N152+N153+N154+N155+N156+N157+N158+N159+N160+N161+N162+N163</f>
        <v>528280</v>
      </c>
      <c r="O139" s="46">
        <f>O140+O143+O144+O145+O146+O147+O148+O149+O150+O151+O152+O153+O154+O155+O156+O157+O158+O159+O160+O161+O162+O163</f>
        <v>11753538</v>
      </c>
      <c r="P139" s="45">
        <f>E139+J139</f>
        <v>786026935</v>
      </c>
    </row>
    <row r="140" spans="1:16" s="21" customFormat="1" ht="47.25" customHeight="1" x14ac:dyDescent="0.2">
      <c r="A140" s="61" t="s">
        <v>195</v>
      </c>
      <c r="B140" s="61" t="s">
        <v>196</v>
      </c>
      <c r="C140" s="61" t="s">
        <v>319</v>
      </c>
      <c r="D140" s="19" t="s">
        <v>500</v>
      </c>
      <c r="E140" s="47">
        <f>F140+I140</f>
        <v>135045000</v>
      </c>
      <c r="F140" s="47">
        <v>135045000</v>
      </c>
      <c r="G140" s="47"/>
      <c r="H140" s="47"/>
      <c r="I140" s="47"/>
      <c r="J140" s="47">
        <f>L140+O140</f>
        <v>0</v>
      </c>
      <c r="K140" s="47"/>
      <c r="L140" s="47"/>
      <c r="M140" s="47"/>
      <c r="N140" s="47"/>
      <c r="O140" s="47"/>
      <c r="P140" s="48">
        <f>E140+J140</f>
        <v>135045000</v>
      </c>
    </row>
    <row r="141" spans="1:16" s="21" customFormat="1" ht="16.5" customHeight="1" x14ac:dyDescent="0.2">
      <c r="A141" s="61"/>
      <c r="B141" s="61"/>
      <c r="C141" s="61"/>
      <c r="D141" s="23" t="s">
        <v>304</v>
      </c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50"/>
    </row>
    <row r="142" spans="1:16" s="21" customFormat="1" ht="27.75" customHeight="1" x14ac:dyDescent="0.2">
      <c r="A142" s="61"/>
      <c r="B142" s="61"/>
      <c r="C142" s="61"/>
      <c r="D142" s="23" t="s">
        <v>305</v>
      </c>
      <c r="E142" s="49">
        <f>F142+I142</f>
        <v>135045000</v>
      </c>
      <c r="F142" s="49">
        <v>135045000</v>
      </c>
      <c r="G142" s="49"/>
      <c r="H142" s="49"/>
      <c r="I142" s="49"/>
      <c r="J142" s="49">
        <f>L142+O142</f>
        <v>0</v>
      </c>
      <c r="K142" s="49"/>
      <c r="L142" s="49"/>
      <c r="M142" s="49"/>
      <c r="N142" s="49"/>
      <c r="O142" s="49"/>
      <c r="P142" s="50">
        <f>E142+J142</f>
        <v>135045000</v>
      </c>
    </row>
    <row r="143" spans="1:16" s="24" customFormat="1" ht="59.25" customHeight="1" x14ac:dyDescent="0.2">
      <c r="A143" s="18" t="s">
        <v>143</v>
      </c>
      <c r="B143" s="18" t="s">
        <v>379</v>
      </c>
      <c r="C143" s="18" t="s">
        <v>272</v>
      </c>
      <c r="D143" s="19" t="s">
        <v>378</v>
      </c>
      <c r="E143" s="47">
        <f t="shared" ref="E143:E156" si="19">F143+I143</f>
        <v>1686900</v>
      </c>
      <c r="F143" s="47">
        <v>1686900</v>
      </c>
      <c r="G143" s="47"/>
      <c r="H143" s="47"/>
      <c r="I143" s="47"/>
      <c r="J143" s="47">
        <f t="shared" ref="J143:J156" si="20">L143+O143</f>
        <v>0</v>
      </c>
      <c r="K143" s="47"/>
      <c r="L143" s="47"/>
      <c r="M143" s="47"/>
      <c r="N143" s="47"/>
      <c r="O143" s="47"/>
      <c r="P143" s="48">
        <f t="shared" ref="P143:P156" si="21">E143+J143</f>
        <v>1686900</v>
      </c>
    </row>
    <row r="144" spans="1:16" s="24" customFormat="1" ht="37.5" x14ac:dyDescent="0.2">
      <c r="A144" s="18" t="s">
        <v>144</v>
      </c>
      <c r="B144" s="18" t="s">
        <v>381</v>
      </c>
      <c r="C144" s="18" t="s">
        <v>274</v>
      </c>
      <c r="D144" s="19" t="s">
        <v>561</v>
      </c>
      <c r="E144" s="47">
        <f t="shared" si="19"/>
        <v>808000</v>
      </c>
      <c r="F144" s="47">
        <v>808000</v>
      </c>
      <c r="G144" s="47"/>
      <c r="H144" s="47"/>
      <c r="I144" s="47"/>
      <c r="J144" s="47">
        <f t="shared" si="20"/>
        <v>0</v>
      </c>
      <c r="K144" s="47"/>
      <c r="L144" s="47"/>
      <c r="M144" s="47"/>
      <c r="N144" s="47"/>
      <c r="O144" s="47"/>
      <c r="P144" s="48">
        <f t="shared" si="21"/>
        <v>808000</v>
      </c>
    </row>
    <row r="145" spans="1:16" s="21" customFormat="1" ht="75" x14ac:dyDescent="0.2">
      <c r="A145" s="18" t="s">
        <v>145</v>
      </c>
      <c r="B145" s="18" t="s">
        <v>383</v>
      </c>
      <c r="C145" s="18" t="s">
        <v>273</v>
      </c>
      <c r="D145" s="19" t="s">
        <v>382</v>
      </c>
      <c r="E145" s="47">
        <f t="shared" si="19"/>
        <v>90210570</v>
      </c>
      <c r="F145" s="47">
        <v>90210570</v>
      </c>
      <c r="G145" s="47">
        <v>48190610</v>
      </c>
      <c r="H145" s="47">
        <v>14006620</v>
      </c>
      <c r="I145" s="47"/>
      <c r="J145" s="47">
        <f t="shared" si="20"/>
        <v>12056610</v>
      </c>
      <c r="K145" s="47">
        <v>2487750</v>
      </c>
      <c r="L145" s="47">
        <v>9457260</v>
      </c>
      <c r="M145" s="47">
        <v>0</v>
      </c>
      <c r="N145" s="47">
        <v>130680</v>
      </c>
      <c r="O145" s="47">
        <v>2599350</v>
      </c>
      <c r="P145" s="48">
        <f t="shared" si="21"/>
        <v>102267180</v>
      </c>
    </row>
    <row r="146" spans="1:16" s="21" customFormat="1" ht="131.25" x14ac:dyDescent="0.2">
      <c r="A146" s="18" t="s">
        <v>146</v>
      </c>
      <c r="B146" s="18" t="s">
        <v>385</v>
      </c>
      <c r="C146" s="18" t="s">
        <v>275</v>
      </c>
      <c r="D146" s="19" t="s">
        <v>152</v>
      </c>
      <c r="E146" s="47">
        <f t="shared" si="19"/>
        <v>276168360</v>
      </c>
      <c r="F146" s="47">
        <v>276168360</v>
      </c>
      <c r="G146" s="47">
        <v>129502910</v>
      </c>
      <c r="H146" s="47">
        <v>45088730</v>
      </c>
      <c r="I146" s="47"/>
      <c r="J146" s="47">
        <f t="shared" si="20"/>
        <v>62564220</v>
      </c>
      <c r="K146" s="47">
        <v>5822870</v>
      </c>
      <c r="L146" s="47">
        <v>56444850</v>
      </c>
      <c r="M146" s="47">
        <v>357370</v>
      </c>
      <c r="N146" s="47">
        <v>397600</v>
      </c>
      <c r="O146" s="47">
        <v>6119370</v>
      </c>
      <c r="P146" s="48">
        <f t="shared" si="21"/>
        <v>338732580</v>
      </c>
    </row>
    <row r="147" spans="1:16" s="21" customFormat="1" ht="41.25" customHeight="1" x14ac:dyDescent="0.2">
      <c r="A147" s="18" t="s">
        <v>147</v>
      </c>
      <c r="B147" s="18" t="s">
        <v>407</v>
      </c>
      <c r="C147" s="18" t="s">
        <v>273</v>
      </c>
      <c r="D147" s="19" t="s">
        <v>540</v>
      </c>
      <c r="E147" s="47">
        <f>F147+I147</f>
        <v>10171000</v>
      </c>
      <c r="F147" s="47">
        <v>10171000</v>
      </c>
      <c r="G147" s="47">
        <v>5864500</v>
      </c>
      <c r="H147" s="47">
        <v>1617800</v>
      </c>
      <c r="I147" s="47"/>
      <c r="J147" s="47">
        <f>L147+O147</f>
        <v>36000</v>
      </c>
      <c r="K147" s="47">
        <v>36000</v>
      </c>
      <c r="L147" s="47">
        <v>0</v>
      </c>
      <c r="M147" s="47">
        <v>0</v>
      </c>
      <c r="N147" s="47">
        <v>0</v>
      </c>
      <c r="O147" s="47">
        <v>36000</v>
      </c>
      <c r="P147" s="48">
        <f>E147+J147</f>
        <v>10207000</v>
      </c>
    </row>
    <row r="148" spans="1:16" s="21" customFormat="1" ht="93.75" x14ac:dyDescent="0.2">
      <c r="A148" s="18" t="s">
        <v>148</v>
      </c>
      <c r="B148" s="18" t="s">
        <v>384</v>
      </c>
      <c r="C148" s="18" t="s">
        <v>319</v>
      </c>
      <c r="D148" s="19" t="s">
        <v>594</v>
      </c>
      <c r="E148" s="47">
        <f>F148+I148</f>
        <v>2938670</v>
      </c>
      <c r="F148" s="47">
        <v>2938670</v>
      </c>
      <c r="G148" s="47">
        <v>1817300</v>
      </c>
      <c r="H148" s="47">
        <v>294400</v>
      </c>
      <c r="I148" s="47">
        <v>0</v>
      </c>
      <c r="J148" s="47">
        <f>L148+O148</f>
        <v>25430</v>
      </c>
      <c r="K148" s="47">
        <v>25430</v>
      </c>
      <c r="L148" s="47">
        <v>0</v>
      </c>
      <c r="M148" s="47">
        <v>0</v>
      </c>
      <c r="N148" s="47">
        <v>0</v>
      </c>
      <c r="O148" s="47">
        <v>25430</v>
      </c>
      <c r="P148" s="48">
        <f t="shared" si="21"/>
        <v>2964100</v>
      </c>
    </row>
    <row r="149" spans="1:16" s="21" customFormat="1" ht="41.25" customHeight="1" x14ac:dyDescent="0.2">
      <c r="A149" s="18" t="s">
        <v>153</v>
      </c>
      <c r="B149" s="18" t="s">
        <v>154</v>
      </c>
      <c r="C149" s="18" t="s">
        <v>319</v>
      </c>
      <c r="D149" s="19" t="s">
        <v>155</v>
      </c>
      <c r="E149" s="47">
        <f t="shared" si="19"/>
        <v>1840500</v>
      </c>
      <c r="F149" s="47">
        <v>1840500</v>
      </c>
      <c r="G149" s="47">
        <v>1358930</v>
      </c>
      <c r="H149" s="47">
        <v>51400</v>
      </c>
      <c r="I149" s="47"/>
      <c r="J149" s="47">
        <f t="shared" si="20"/>
        <v>23000</v>
      </c>
      <c r="K149" s="47">
        <v>23000</v>
      </c>
      <c r="L149" s="47">
        <v>0</v>
      </c>
      <c r="M149" s="47">
        <v>0</v>
      </c>
      <c r="N149" s="47">
        <v>0</v>
      </c>
      <c r="O149" s="47">
        <v>23000</v>
      </c>
      <c r="P149" s="48">
        <f t="shared" si="21"/>
        <v>1863500</v>
      </c>
    </row>
    <row r="150" spans="1:16" s="21" customFormat="1" ht="45" customHeight="1" x14ac:dyDescent="0.2">
      <c r="A150" s="18" t="s">
        <v>156</v>
      </c>
      <c r="B150" s="18" t="s">
        <v>157</v>
      </c>
      <c r="C150" s="18" t="s">
        <v>319</v>
      </c>
      <c r="D150" s="19" t="s">
        <v>387</v>
      </c>
      <c r="E150" s="47">
        <f t="shared" si="19"/>
        <v>58000</v>
      </c>
      <c r="F150" s="47">
        <v>58000</v>
      </c>
      <c r="G150" s="47"/>
      <c r="H150" s="47"/>
      <c r="I150" s="47"/>
      <c r="J150" s="47">
        <f t="shared" si="20"/>
        <v>0</v>
      </c>
      <c r="K150" s="47"/>
      <c r="L150" s="47"/>
      <c r="M150" s="47"/>
      <c r="N150" s="47"/>
      <c r="O150" s="47"/>
      <c r="P150" s="48">
        <f t="shared" si="21"/>
        <v>58000</v>
      </c>
    </row>
    <row r="151" spans="1:16" s="21" customFormat="1" ht="25.5" customHeight="1" x14ac:dyDescent="0.2">
      <c r="A151" s="18" t="s">
        <v>158</v>
      </c>
      <c r="B151" s="18" t="s">
        <v>159</v>
      </c>
      <c r="C151" s="18" t="s">
        <v>319</v>
      </c>
      <c r="D151" s="19" t="s">
        <v>388</v>
      </c>
      <c r="E151" s="47">
        <f t="shared" si="19"/>
        <v>151000</v>
      </c>
      <c r="F151" s="47">
        <v>151000</v>
      </c>
      <c r="G151" s="47"/>
      <c r="H151" s="47"/>
      <c r="I151" s="47"/>
      <c r="J151" s="47">
        <f t="shared" si="20"/>
        <v>0</v>
      </c>
      <c r="K151" s="47"/>
      <c r="L151" s="47"/>
      <c r="M151" s="47"/>
      <c r="N151" s="47"/>
      <c r="O151" s="47"/>
      <c r="P151" s="48">
        <f t="shared" si="21"/>
        <v>151000</v>
      </c>
    </row>
    <row r="152" spans="1:16" s="24" customFormat="1" ht="93.75" x14ac:dyDescent="0.2">
      <c r="A152" s="18" t="s">
        <v>160</v>
      </c>
      <c r="B152" s="18" t="s">
        <v>389</v>
      </c>
      <c r="C152" s="18" t="s">
        <v>319</v>
      </c>
      <c r="D152" s="19" t="s">
        <v>349</v>
      </c>
      <c r="E152" s="47">
        <f t="shared" si="19"/>
        <v>1349300</v>
      </c>
      <c r="F152" s="47">
        <v>1349300</v>
      </c>
      <c r="G152" s="47"/>
      <c r="H152" s="47"/>
      <c r="I152" s="47"/>
      <c r="J152" s="47">
        <f t="shared" si="20"/>
        <v>0</v>
      </c>
      <c r="K152" s="47"/>
      <c r="L152" s="47"/>
      <c r="M152" s="47"/>
      <c r="N152" s="47"/>
      <c r="O152" s="47"/>
      <c r="P152" s="48">
        <f t="shared" si="21"/>
        <v>1349300</v>
      </c>
    </row>
    <row r="153" spans="1:16" s="21" customFormat="1" ht="75" x14ac:dyDescent="0.2">
      <c r="A153" s="18" t="s">
        <v>541</v>
      </c>
      <c r="B153" s="18" t="s">
        <v>543</v>
      </c>
      <c r="C153" s="18" t="s">
        <v>273</v>
      </c>
      <c r="D153" s="19" t="s">
        <v>545</v>
      </c>
      <c r="E153" s="47">
        <f t="shared" si="19"/>
        <v>1115200</v>
      </c>
      <c r="F153" s="47">
        <v>1115200</v>
      </c>
      <c r="G153" s="47"/>
      <c r="H153" s="47"/>
      <c r="I153" s="47"/>
      <c r="J153" s="47">
        <f t="shared" si="20"/>
        <v>0</v>
      </c>
      <c r="K153" s="47"/>
      <c r="L153" s="47"/>
      <c r="M153" s="47"/>
      <c r="N153" s="47"/>
      <c r="O153" s="47"/>
      <c r="P153" s="48">
        <f t="shared" si="21"/>
        <v>1115200</v>
      </c>
    </row>
    <row r="154" spans="1:16" s="21" customFormat="1" ht="36.75" customHeight="1" x14ac:dyDescent="0.2">
      <c r="A154" s="18" t="s">
        <v>542</v>
      </c>
      <c r="B154" s="18" t="s">
        <v>544</v>
      </c>
      <c r="C154" s="18" t="s">
        <v>273</v>
      </c>
      <c r="D154" s="19" t="s">
        <v>546</v>
      </c>
      <c r="E154" s="47">
        <f t="shared" si="19"/>
        <v>400</v>
      </c>
      <c r="F154" s="47">
        <v>400</v>
      </c>
      <c r="G154" s="47"/>
      <c r="H154" s="47"/>
      <c r="I154" s="47"/>
      <c r="J154" s="47">
        <f t="shared" si="20"/>
        <v>0</v>
      </c>
      <c r="K154" s="47"/>
      <c r="L154" s="47"/>
      <c r="M154" s="47"/>
      <c r="N154" s="47"/>
      <c r="O154" s="47"/>
      <c r="P154" s="48">
        <f t="shared" si="21"/>
        <v>400</v>
      </c>
    </row>
    <row r="155" spans="1:16" s="21" customFormat="1" ht="56.25" x14ac:dyDescent="0.2">
      <c r="A155" s="18" t="s">
        <v>547</v>
      </c>
      <c r="B155" s="18" t="s">
        <v>548</v>
      </c>
      <c r="C155" s="18" t="s">
        <v>274</v>
      </c>
      <c r="D155" s="19" t="s">
        <v>549</v>
      </c>
      <c r="E155" s="47">
        <f t="shared" si="19"/>
        <v>6808700</v>
      </c>
      <c r="F155" s="47">
        <v>6808700</v>
      </c>
      <c r="G155" s="47"/>
      <c r="H155" s="47"/>
      <c r="I155" s="47"/>
      <c r="J155" s="47">
        <f t="shared" si="20"/>
        <v>0</v>
      </c>
      <c r="K155" s="47"/>
      <c r="L155" s="47"/>
      <c r="M155" s="47"/>
      <c r="N155" s="47"/>
      <c r="O155" s="47"/>
      <c r="P155" s="48">
        <f t="shared" si="21"/>
        <v>6808700</v>
      </c>
    </row>
    <row r="156" spans="1:16" s="24" customFormat="1" ht="49.5" customHeight="1" x14ac:dyDescent="0.2">
      <c r="A156" s="29" t="s">
        <v>550</v>
      </c>
      <c r="B156" s="29" t="s">
        <v>551</v>
      </c>
      <c r="C156" s="29" t="s">
        <v>313</v>
      </c>
      <c r="D156" s="30" t="s">
        <v>552</v>
      </c>
      <c r="E156" s="52">
        <f t="shared" si="19"/>
        <v>10183300</v>
      </c>
      <c r="F156" s="52">
        <v>10183300</v>
      </c>
      <c r="G156" s="52">
        <v>6675760</v>
      </c>
      <c r="H156" s="52">
        <v>517400</v>
      </c>
      <c r="I156" s="52"/>
      <c r="J156" s="52">
        <f t="shared" si="20"/>
        <v>91000</v>
      </c>
      <c r="K156" s="52">
        <v>91000</v>
      </c>
      <c r="L156" s="52">
        <v>0</v>
      </c>
      <c r="M156" s="52">
        <v>0</v>
      </c>
      <c r="N156" s="52">
        <v>0</v>
      </c>
      <c r="O156" s="52">
        <v>91000</v>
      </c>
      <c r="P156" s="53">
        <f t="shared" si="21"/>
        <v>10274300</v>
      </c>
    </row>
    <row r="157" spans="1:16" s="21" customFormat="1" ht="44.25" customHeight="1" x14ac:dyDescent="0.2">
      <c r="A157" s="18" t="s">
        <v>553</v>
      </c>
      <c r="B157" s="18" t="s">
        <v>555</v>
      </c>
      <c r="C157" s="18" t="s">
        <v>313</v>
      </c>
      <c r="D157" s="19" t="s">
        <v>557</v>
      </c>
      <c r="E157" s="47">
        <f t="shared" ref="E157:E162" si="22">F157+I157</f>
        <v>1601592</v>
      </c>
      <c r="F157" s="47">
        <v>1601592</v>
      </c>
      <c r="G157" s="47">
        <v>1162500</v>
      </c>
      <c r="H157" s="47">
        <v>74200</v>
      </c>
      <c r="I157" s="47">
        <v>0</v>
      </c>
      <c r="J157" s="47">
        <f t="shared" ref="J157:J162" si="23">L157+O157</f>
        <v>47408</v>
      </c>
      <c r="K157" s="47">
        <v>47408</v>
      </c>
      <c r="L157" s="47">
        <v>0</v>
      </c>
      <c r="M157" s="47">
        <v>0</v>
      </c>
      <c r="N157" s="47">
        <v>0</v>
      </c>
      <c r="O157" s="47">
        <v>47408</v>
      </c>
      <c r="P157" s="48">
        <f t="shared" ref="P157:P162" si="24">E157+J157</f>
        <v>1649000</v>
      </c>
    </row>
    <row r="158" spans="1:16" s="21" customFormat="1" ht="37.5" x14ac:dyDescent="0.2">
      <c r="A158" s="18" t="s">
        <v>554</v>
      </c>
      <c r="B158" s="18" t="s">
        <v>556</v>
      </c>
      <c r="C158" s="18" t="s">
        <v>313</v>
      </c>
      <c r="D158" s="19" t="s">
        <v>558</v>
      </c>
      <c r="E158" s="47">
        <f t="shared" si="22"/>
        <v>23193600</v>
      </c>
      <c r="F158" s="47">
        <v>23193600</v>
      </c>
      <c r="G158" s="47"/>
      <c r="H158" s="47"/>
      <c r="I158" s="47"/>
      <c r="J158" s="47">
        <f t="shared" si="23"/>
        <v>0</v>
      </c>
      <c r="K158" s="47"/>
      <c r="L158" s="47"/>
      <c r="M158" s="47"/>
      <c r="N158" s="47"/>
      <c r="O158" s="47"/>
      <c r="P158" s="48">
        <f t="shared" si="24"/>
        <v>23193600</v>
      </c>
    </row>
    <row r="159" spans="1:16" s="21" customFormat="1" ht="37.5" x14ac:dyDescent="0.2">
      <c r="A159" s="18" t="s">
        <v>19</v>
      </c>
      <c r="B159" s="18" t="s">
        <v>462</v>
      </c>
      <c r="C159" s="18" t="s">
        <v>287</v>
      </c>
      <c r="D159" s="19" t="s">
        <v>507</v>
      </c>
      <c r="E159" s="47">
        <f t="shared" si="22"/>
        <v>0</v>
      </c>
      <c r="F159" s="47"/>
      <c r="G159" s="47"/>
      <c r="H159" s="47"/>
      <c r="I159" s="47">
        <v>0</v>
      </c>
      <c r="J159" s="47">
        <f t="shared" si="23"/>
        <v>2811980</v>
      </c>
      <c r="K159" s="47">
        <v>2811980</v>
      </c>
      <c r="L159" s="47">
        <v>0</v>
      </c>
      <c r="M159" s="47">
        <v>0</v>
      </c>
      <c r="N159" s="47">
        <v>0</v>
      </c>
      <c r="O159" s="47">
        <v>2811980</v>
      </c>
      <c r="P159" s="48">
        <f t="shared" si="24"/>
        <v>2811980</v>
      </c>
    </row>
    <row r="160" spans="1:16" s="21" customFormat="1" ht="342.75" customHeight="1" x14ac:dyDescent="0.2">
      <c r="A160" s="18" t="s">
        <v>537</v>
      </c>
      <c r="B160" s="18" t="s">
        <v>538</v>
      </c>
      <c r="C160" s="18" t="s">
        <v>276</v>
      </c>
      <c r="D160" s="19" t="s">
        <v>623</v>
      </c>
      <c r="E160" s="47">
        <f t="shared" si="22"/>
        <v>10301118</v>
      </c>
      <c r="F160" s="47"/>
      <c r="G160" s="47"/>
      <c r="H160" s="47"/>
      <c r="I160" s="47">
        <v>10301118</v>
      </c>
      <c r="J160" s="47">
        <f t="shared" si="23"/>
        <v>0</v>
      </c>
      <c r="K160" s="47"/>
      <c r="L160" s="47"/>
      <c r="M160" s="47"/>
      <c r="N160" s="47"/>
      <c r="O160" s="47"/>
      <c r="P160" s="48">
        <f t="shared" si="24"/>
        <v>10301118</v>
      </c>
    </row>
    <row r="161" spans="1:16" s="21" customFormat="1" ht="400.5" customHeight="1" x14ac:dyDescent="0.2">
      <c r="A161" s="18" t="s">
        <v>197</v>
      </c>
      <c r="B161" s="18" t="s">
        <v>198</v>
      </c>
      <c r="C161" s="18" t="s">
        <v>276</v>
      </c>
      <c r="D161" s="19" t="s">
        <v>624</v>
      </c>
      <c r="E161" s="47">
        <f t="shared" si="22"/>
        <v>1257094</v>
      </c>
      <c r="F161" s="47"/>
      <c r="G161" s="47"/>
      <c r="H161" s="47"/>
      <c r="I161" s="47">
        <v>1257094</v>
      </c>
      <c r="J161" s="47">
        <f t="shared" si="23"/>
        <v>0</v>
      </c>
      <c r="K161" s="47"/>
      <c r="L161" s="47"/>
      <c r="M161" s="47"/>
      <c r="N161" s="47"/>
      <c r="O161" s="47"/>
      <c r="P161" s="48">
        <f t="shared" si="24"/>
        <v>1257094</v>
      </c>
    </row>
    <row r="162" spans="1:16" s="21" customFormat="1" ht="293.25" customHeight="1" x14ac:dyDescent="0.2">
      <c r="A162" s="18" t="s">
        <v>81</v>
      </c>
      <c r="B162" s="18" t="s">
        <v>82</v>
      </c>
      <c r="C162" s="18" t="s">
        <v>276</v>
      </c>
      <c r="D162" s="19" t="s">
        <v>625</v>
      </c>
      <c r="E162" s="47">
        <f t="shared" si="22"/>
        <v>1658983</v>
      </c>
      <c r="F162" s="47"/>
      <c r="G162" s="47"/>
      <c r="H162" s="47"/>
      <c r="I162" s="47">
        <v>1658983</v>
      </c>
      <c r="J162" s="47">
        <f t="shared" si="23"/>
        <v>0</v>
      </c>
      <c r="K162" s="47"/>
      <c r="L162" s="47"/>
      <c r="M162" s="47"/>
      <c r="N162" s="47"/>
      <c r="O162" s="47"/>
      <c r="P162" s="48">
        <f t="shared" si="24"/>
        <v>1658983</v>
      </c>
    </row>
    <row r="163" spans="1:16" s="21" customFormat="1" ht="238.5" customHeight="1" x14ac:dyDescent="0.2">
      <c r="A163" s="18" t="s">
        <v>628</v>
      </c>
      <c r="B163" s="18" t="s">
        <v>263</v>
      </c>
      <c r="C163" s="18" t="s">
        <v>276</v>
      </c>
      <c r="D163" s="19" t="s">
        <v>591</v>
      </c>
      <c r="E163" s="47">
        <f>F163+I163</f>
        <v>131824000</v>
      </c>
      <c r="F163" s="47">
        <v>131824000</v>
      </c>
      <c r="G163" s="47"/>
      <c r="H163" s="47"/>
      <c r="I163" s="47"/>
      <c r="J163" s="47">
        <f>L163+O163</f>
        <v>0</v>
      </c>
      <c r="K163" s="47"/>
      <c r="L163" s="47"/>
      <c r="M163" s="47"/>
      <c r="N163" s="47"/>
      <c r="O163" s="47"/>
      <c r="P163" s="48">
        <f>E163+J163</f>
        <v>131824000</v>
      </c>
    </row>
    <row r="164" spans="1:16" s="15" customFormat="1" ht="54" customHeight="1" x14ac:dyDescent="0.2">
      <c r="A164" s="13" t="s">
        <v>339</v>
      </c>
      <c r="B164" s="13"/>
      <c r="C164" s="13"/>
      <c r="D164" s="14" t="s">
        <v>414</v>
      </c>
      <c r="E164" s="45">
        <f>E165</f>
        <v>80369850</v>
      </c>
      <c r="F164" s="45">
        <f t="shared" ref="F164:P164" si="25">F165</f>
        <v>2384950</v>
      </c>
      <c r="G164" s="45">
        <f t="shared" si="25"/>
        <v>0</v>
      </c>
      <c r="H164" s="45">
        <f t="shared" si="25"/>
        <v>0</v>
      </c>
      <c r="I164" s="45">
        <f t="shared" si="25"/>
        <v>77984900</v>
      </c>
      <c r="J164" s="45">
        <f t="shared" si="25"/>
        <v>0</v>
      </c>
      <c r="K164" s="45">
        <f>K165</f>
        <v>0</v>
      </c>
      <c r="L164" s="45">
        <f t="shared" si="25"/>
        <v>0</v>
      </c>
      <c r="M164" s="45">
        <f t="shared" si="25"/>
        <v>0</v>
      </c>
      <c r="N164" s="45">
        <f t="shared" si="25"/>
        <v>0</v>
      </c>
      <c r="O164" s="45">
        <f t="shared" si="25"/>
        <v>0</v>
      </c>
      <c r="P164" s="45">
        <f t="shared" si="25"/>
        <v>80369850</v>
      </c>
    </row>
    <row r="165" spans="1:16" s="15" customFormat="1" ht="53.25" customHeight="1" x14ac:dyDescent="0.2">
      <c r="A165" s="16" t="s">
        <v>340</v>
      </c>
      <c r="B165" s="13"/>
      <c r="C165" s="16"/>
      <c r="D165" s="25" t="s">
        <v>414</v>
      </c>
      <c r="E165" s="46">
        <f>F165+I165</f>
        <v>80369850</v>
      </c>
      <c r="F165" s="46">
        <f>F166+F168+F167</f>
        <v>2384950</v>
      </c>
      <c r="G165" s="46">
        <f>G166+G168+G167</f>
        <v>0</v>
      </c>
      <c r="H165" s="46">
        <f>H166+H168+H167</f>
        <v>0</v>
      </c>
      <c r="I165" s="46">
        <f>I166+I168+I167</f>
        <v>77984900</v>
      </c>
      <c r="J165" s="46">
        <f>L165+O165</f>
        <v>0</v>
      </c>
      <c r="K165" s="46">
        <f>K166+K168+K167</f>
        <v>0</v>
      </c>
      <c r="L165" s="46">
        <f>L166+L168+L167</f>
        <v>0</v>
      </c>
      <c r="M165" s="46">
        <f>M166+M168+M167</f>
        <v>0</v>
      </c>
      <c r="N165" s="46">
        <f>N166+N168+N167</f>
        <v>0</v>
      </c>
      <c r="O165" s="46">
        <f>O166+O168+O167</f>
        <v>0</v>
      </c>
      <c r="P165" s="45">
        <f>E165+J165</f>
        <v>80369850</v>
      </c>
    </row>
    <row r="166" spans="1:16" s="21" customFormat="1" ht="43.5" customHeight="1" x14ac:dyDescent="0.2">
      <c r="A166" s="18" t="s">
        <v>177</v>
      </c>
      <c r="B166" s="18" t="s">
        <v>397</v>
      </c>
      <c r="C166" s="18" t="s">
        <v>319</v>
      </c>
      <c r="D166" s="19" t="s">
        <v>396</v>
      </c>
      <c r="E166" s="47">
        <f>F166+I166</f>
        <v>1964200</v>
      </c>
      <c r="F166" s="47">
        <v>1964200</v>
      </c>
      <c r="G166" s="47"/>
      <c r="H166" s="47"/>
      <c r="I166" s="47"/>
      <c r="J166" s="47">
        <f>L166+O166</f>
        <v>0</v>
      </c>
      <c r="K166" s="47"/>
      <c r="L166" s="47"/>
      <c r="M166" s="47"/>
      <c r="N166" s="47"/>
      <c r="O166" s="47"/>
      <c r="P166" s="48">
        <f>E166+J166</f>
        <v>1964200</v>
      </c>
    </row>
    <row r="167" spans="1:16" s="21" customFormat="1" ht="38.25" customHeight="1" x14ac:dyDescent="0.2">
      <c r="A167" s="18" t="s">
        <v>571</v>
      </c>
      <c r="B167" s="18" t="s">
        <v>556</v>
      </c>
      <c r="C167" s="18" t="s">
        <v>313</v>
      </c>
      <c r="D167" s="19" t="s">
        <v>558</v>
      </c>
      <c r="E167" s="47">
        <f>F167+I167</f>
        <v>420750</v>
      </c>
      <c r="F167" s="47">
        <v>420750</v>
      </c>
      <c r="G167" s="47"/>
      <c r="H167" s="47"/>
      <c r="I167" s="47"/>
      <c r="J167" s="47">
        <f>L167+O167</f>
        <v>0</v>
      </c>
      <c r="K167" s="47"/>
      <c r="L167" s="47"/>
      <c r="M167" s="47"/>
      <c r="N167" s="47"/>
      <c r="O167" s="47"/>
      <c r="P167" s="48">
        <f>E167+J167</f>
        <v>420750</v>
      </c>
    </row>
    <row r="168" spans="1:16" s="26" customFormat="1" ht="153" customHeight="1" x14ac:dyDescent="0.2">
      <c r="A168" s="18" t="s">
        <v>572</v>
      </c>
      <c r="B168" s="18" t="s">
        <v>573</v>
      </c>
      <c r="C168" s="18" t="s">
        <v>276</v>
      </c>
      <c r="D168" s="19" t="s">
        <v>592</v>
      </c>
      <c r="E168" s="47">
        <f>F168+I168</f>
        <v>77984900</v>
      </c>
      <c r="F168" s="47"/>
      <c r="G168" s="47"/>
      <c r="H168" s="47"/>
      <c r="I168" s="47">
        <v>77984900</v>
      </c>
      <c r="J168" s="47">
        <f>L168+O168</f>
        <v>0</v>
      </c>
      <c r="K168" s="47"/>
      <c r="L168" s="47"/>
      <c r="M168" s="47"/>
      <c r="N168" s="47"/>
      <c r="O168" s="47"/>
      <c r="P168" s="48">
        <f>E168+J168</f>
        <v>77984900</v>
      </c>
    </row>
    <row r="169" spans="1:16" s="15" customFormat="1" ht="73.5" customHeight="1" x14ac:dyDescent="0.2">
      <c r="A169" s="13" t="s">
        <v>341</v>
      </c>
      <c r="B169" s="13"/>
      <c r="C169" s="13"/>
      <c r="D169" s="14" t="s">
        <v>416</v>
      </c>
      <c r="E169" s="45">
        <f>E170</f>
        <v>400567450</v>
      </c>
      <c r="F169" s="45">
        <f t="shared" ref="F169:O169" si="26">F170</f>
        <v>400567450</v>
      </c>
      <c r="G169" s="45">
        <f t="shared" si="26"/>
        <v>47258317</v>
      </c>
      <c r="H169" s="45">
        <f t="shared" si="26"/>
        <v>4083340</v>
      </c>
      <c r="I169" s="45">
        <f t="shared" si="26"/>
        <v>0</v>
      </c>
      <c r="J169" s="45">
        <f t="shared" si="26"/>
        <v>17481750</v>
      </c>
      <c r="K169" s="45">
        <f>K170</f>
        <v>10785350</v>
      </c>
      <c r="L169" s="45">
        <f t="shared" si="26"/>
        <v>6503500</v>
      </c>
      <c r="M169" s="45">
        <f t="shared" si="26"/>
        <v>1331231</v>
      </c>
      <c r="N169" s="45">
        <f t="shared" si="26"/>
        <v>91210</v>
      </c>
      <c r="O169" s="45">
        <f t="shared" si="26"/>
        <v>10978250</v>
      </c>
      <c r="P169" s="45">
        <f>P170</f>
        <v>418049200</v>
      </c>
    </row>
    <row r="170" spans="1:16" s="15" customFormat="1" ht="60.75" customHeight="1" x14ac:dyDescent="0.2">
      <c r="A170" s="16" t="s">
        <v>355</v>
      </c>
      <c r="B170" s="13"/>
      <c r="C170" s="16"/>
      <c r="D170" s="25" t="s">
        <v>416</v>
      </c>
      <c r="E170" s="46">
        <f>F170+I170</f>
        <v>400567450</v>
      </c>
      <c r="F170" s="46">
        <f>F171+F174+F175+F176+F177+F178+F179+F180+F181+F186+F187+F183+F182</f>
        <v>400567450</v>
      </c>
      <c r="G170" s="46">
        <f>G171+G174+G175+G176+G177+G178+G179+G180+G181+G186+G187+G183+G182</f>
        <v>47258317</v>
      </c>
      <c r="H170" s="46">
        <f>H171+H174+H175+H176+H177+H178+H179+H180+H181+H186+H187+H183+H182</f>
        <v>4083340</v>
      </c>
      <c r="I170" s="46">
        <f>I171+I174+I175+I176+I177+I178+I179+I180+I181+I186+I187+I183+I182</f>
        <v>0</v>
      </c>
      <c r="J170" s="46">
        <f>L170+O170</f>
        <v>17481750</v>
      </c>
      <c r="K170" s="46">
        <f>K171+K174+K175+K176+K177+K178+K179+K180+K181+K186+K187+K183+K182</f>
        <v>10785350</v>
      </c>
      <c r="L170" s="46">
        <f>L171+L174+L175+L176+L177+L178+L179+L180+L181+L186+L187+L183+L182</f>
        <v>6503500</v>
      </c>
      <c r="M170" s="46">
        <f>M171+M174+M175+M176+M177+M178+M179+M180+M181+M186+M187+M183+M182</f>
        <v>1331231</v>
      </c>
      <c r="N170" s="46">
        <f>N171+N174+N175+N176+N177+N178+N179+N180+N181+N186+N187+N183+N182</f>
        <v>91210</v>
      </c>
      <c r="O170" s="46">
        <f>O171+O174+O175+O176+O177+O178+O179+O180+O181+O186+O187+O183+O182</f>
        <v>10978250</v>
      </c>
      <c r="P170" s="45">
        <f>E170+J170</f>
        <v>418049200</v>
      </c>
    </row>
    <row r="171" spans="1:16" s="24" customFormat="1" ht="56.25" x14ac:dyDescent="0.2">
      <c r="A171" s="61" t="s">
        <v>359</v>
      </c>
      <c r="B171" s="61" t="s">
        <v>346</v>
      </c>
      <c r="C171" s="61" t="s">
        <v>317</v>
      </c>
      <c r="D171" s="19" t="s">
        <v>93</v>
      </c>
      <c r="E171" s="47">
        <f t="shared" ref="E171:E179" si="27">F171+I171</f>
        <v>104241000</v>
      </c>
      <c r="F171" s="47">
        <v>104241000</v>
      </c>
      <c r="G171" s="47"/>
      <c r="H171" s="47"/>
      <c r="I171" s="47"/>
      <c r="J171" s="47">
        <f t="shared" ref="J171:J179" si="28">L171+O171</f>
        <v>5431000</v>
      </c>
      <c r="K171" s="47">
        <v>1400000</v>
      </c>
      <c r="L171" s="47">
        <v>3979100</v>
      </c>
      <c r="M171" s="47">
        <v>0</v>
      </c>
      <c r="N171" s="47">
        <v>0</v>
      </c>
      <c r="O171" s="47">
        <v>1451900</v>
      </c>
      <c r="P171" s="48">
        <f t="shared" ref="P171:P179" si="29">E171+J171</f>
        <v>109672000</v>
      </c>
    </row>
    <row r="172" spans="1:16" s="20" customFormat="1" ht="18.75" x14ac:dyDescent="0.2">
      <c r="A172" s="61"/>
      <c r="B172" s="61"/>
      <c r="C172" s="61"/>
      <c r="D172" s="23" t="s">
        <v>304</v>
      </c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8"/>
    </row>
    <row r="173" spans="1:16" s="20" customFormat="1" ht="29.25" customHeight="1" x14ac:dyDescent="0.2">
      <c r="A173" s="61"/>
      <c r="B173" s="61"/>
      <c r="C173" s="61"/>
      <c r="D173" s="23" t="s">
        <v>305</v>
      </c>
      <c r="E173" s="49">
        <f>F173+I173</f>
        <v>6374300</v>
      </c>
      <c r="F173" s="49">
        <v>6374300</v>
      </c>
      <c r="G173" s="49"/>
      <c r="H173" s="49"/>
      <c r="I173" s="49"/>
      <c r="J173" s="49">
        <f>L173+O173</f>
        <v>0</v>
      </c>
      <c r="K173" s="49"/>
      <c r="L173" s="49"/>
      <c r="M173" s="49"/>
      <c r="N173" s="49"/>
      <c r="O173" s="49"/>
      <c r="P173" s="50">
        <f>E173+J173</f>
        <v>6374300</v>
      </c>
    </row>
    <row r="174" spans="1:16" s="24" customFormat="1" ht="56.25" x14ac:dyDescent="0.2">
      <c r="A174" s="18" t="s">
        <v>360</v>
      </c>
      <c r="B174" s="18" t="s">
        <v>347</v>
      </c>
      <c r="C174" s="18" t="s">
        <v>318</v>
      </c>
      <c r="D174" s="19" t="s">
        <v>94</v>
      </c>
      <c r="E174" s="47">
        <f t="shared" si="27"/>
        <v>60899300</v>
      </c>
      <c r="F174" s="47">
        <v>60899300</v>
      </c>
      <c r="G174" s="47"/>
      <c r="H174" s="47"/>
      <c r="I174" s="47"/>
      <c r="J174" s="47">
        <f t="shared" si="28"/>
        <v>1350000</v>
      </c>
      <c r="K174" s="47">
        <v>1200000</v>
      </c>
      <c r="L174" s="47">
        <v>150000</v>
      </c>
      <c r="M174" s="47">
        <v>0</v>
      </c>
      <c r="N174" s="47">
        <v>0</v>
      </c>
      <c r="O174" s="47">
        <v>1200000</v>
      </c>
      <c r="P174" s="48">
        <f t="shared" si="29"/>
        <v>62249300</v>
      </c>
    </row>
    <row r="175" spans="1:16" s="24" customFormat="1" ht="26.25" customHeight="1" x14ac:dyDescent="0.2">
      <c r="A175" s="18" t="s">
        <v>181</v>
      </c>
      <c r="B175" s="18" t="s">
        <v>182</v>
      </c>
      <c r="C175" s="18" t="s">
        <v>277</v>
      </c>
      <c r="D175" s="19" t="s">
        <v>183</v>
      </c>
      <c r="E175" s="47">
        <f t="shared" si="27"/>
        <v>116934877</v>
      </c>
      <c r="F175" s="47">
        <v>116934877</v>
      </c>
      <c r="G175" s="47"/>
      <c r="H175" s="47"/>
      <c r="I175" s="47"/>
      <c r="J175" s="47">
        <f t="shared" si="28"/>
        <v>0</v>
      </c>
      <c r="K175" s="47"/>
      <c r="L175" s="47"/>
      <c r="M175" s="47"/>
      <c r="N175" s="47"/>
      <c r="O175" s="47"/>
      <c r="P175" s="48">
        <f t="shared" si="29"/>
        <v>116934877</v>
      </c>
    </row>
    <row r="176" spans="1:16" s="24" customFormat="1" ht="56.25" x14ac:dyDescent="0.2">
      <c r="A176" s="18" t="s">
        <v>178</v>
      </c>
      <c r="B176" s="18" t="s">
        <v>400</v>
      </c>
      <c r="C176" s="18" t="s">
        <v>278</v>
      </c>
      <c r="D176" s="19" t="s">
        <v>184</v>
      </c>
      <c r="E176" s="47">
        <f t="shared" si="27"/>
        <v>35053123</v>
      </c>
      <c r="F176" s="47">
        <v>35053123</v>
      </c>
      <c r="G176" s="47"/>
      <c r="H176" s="47"/>
      <c r="I176" s="47"/>
      <c r="J176" s="47">
        <f t="shared" si="28"/>
        <v>0</v>
      </c>
      <c r="K176" s="47"/>
      <c r="L176" s="47">
        <v>0</v>
      </c>
      <c r="M176" s="47">
        <v>0</v>
      </c>
      <c r="N176" s="47">
        <v>0</v>
      </c>
      <c r="O176" s="47"/>
      <c r="P176" s="48">
        <f t="shared" si="29"/>
        <v>35053123</v>
      </c>
    </row>
    <row r="177" spans="1:16" s="24" customFormat="1" ht="26.25" customHeight="1" x14ac:dyDescent="0.2">
      <c r="A177" s="18" t="s">
        <v>179</v>
      </c>
      <c r="B177" s="18" t="s">
        <v>401</v>
      </c>
      <c r="C177" s="18" t="s">
        <v>271</v>
      </c>
      <c r="D177" s="19" t="s">
        <v>137</v>
      </c>
      <c r="E177" s="47">
        <f t="shared" si="27"/>
        <v>38656816</v>
      </c>
      <c r="F177" s="47">
        <v>38656816</v>
      </c>
      <c r="G177" s="47">
        <v>28356720</v>
      </c>
      <c r="H177" s="47">
        <v>1551660</v>
      </c>
      <c r="I177" s="47"/>
      <c r="J177" s="47">
        <f t="shared" si="28"/>
        <v>2487200</v>
      </c>
      <c r="K177" s="47">
        <v>2310000</v>
      </c>
      <c r="L177" s="47">
        <v>136200</v>
      </c>
      <c r="M177" s="47">
        <v>52689</v>
      </c>
      <c r="N177" s="47">
        <v>8600</v>
      </c>
      <c r="O177" s="47">
        <v>2351000</v>
      </c>
      <c r="P177" s="48">
        <f t="shared" si="29"/>
        <v>41144016</v>
      </c>
    </row>
    <row r="178" spans="1:16" s="24" customFormat="1" ht="22.5" customHeight="1" x14ac:dyDescent="0.2">
      <c r="A178" s="18" t="s">
        <v>186</v>
      </c>
      <c r="B178" s="18" t="s">
        <v>187</v>
      </c>
      <c r="C178" s="18" t="s">
        <v>271</v>
      </c>
      <c r="D178" s="19" t="s">
        <v>188</v>
      </c>
      <c r="E178" s="47">
        <f t="shared" si="27"/>
        <v>34826760</v>
      </c>
      <c r="F178" s="47">
        <v>34826760</v>
      </c>
      <c r="G178" s="47">
        <v>17038600</v>
      </c>
      <c r="H178" s="47">
        <v>2503510</v>
      </c>
      <c r="I178" s="47"/>
      <c r="J178" s="47">
        <f t="shared" si="28"/>
        <v>6739350</v>
      </c>
      <c r="K178" s="47">
        <v>4401150</v>
      </c>
      <c r="L178" s="47">
        <v>2238200</v>
      </c>
      <c r="M178" s="47">
        <v>1278542</v>
      </c>
      <c r="N178" s="47">
        <v>82610</v>
      </c>
      <c r="O178" s="47">
        <v>4501150</v>
      </c>
      <c r="P178" s="48">
        <f t="shared" si="29"/>
        <v>41566110</v>
      </c>
    </row>
    <row r="179" spans="1:16" s="24" customFormat="1" ht="56.25" x14ac:dyDescent="0.2">
      <c r="A179" s="18" t="s">
        <v>180</v>
      </c>
      <c r="B179" s="18" t="s">
        <v>376</v>
      </c>
      <c r="C179" s="18" t="s">
        <v>279</v>
      </c>
      <c r="D179" s="19" t="s">
        <v>189</v>
      </c>
      <c r="E179" s="47">
        <f t="shared" si="27"/>
        <v>1725894</v>
      </c>
      <c r="F179" s="47">
        <v>1725894</v>
      </c>
      <c r="G179" s="47">
        <v>1296112</v>
      </c>
      <c r="H179" s="47">
        <v>17960</v>
      </c>
      <c r="I179" s="47"/>
      <c r="J179" s="47">
        <f t="shared" si="28"/>
        <v>0</v>
      </c>
      <c r="K179" s="47"/>
      <c r="L179" s="47"/>
      <c r="M179" s="47"/>
      <c r="N179" s="47"/>
      <c r="O179" s="47"/>
      <c r="P179" s="48">
        <f t="shared" si="29"/>
        <v>1725894</v>
      </c>
    </row>
    <row r="180" spans="1:16" s="21" customFormat="1" ht="37.5" x14ac:dyDescent="0.2">
      <c r="A180" s="18" t="s">
        <v>522</v>
      </c>
      <c r="B180" s="18" t="s">
        <v>524</v>
      </c>
      <c r="C180" s="18" t="s">
        <v>280</v>
      </c>
      <c r="D180" s="19" t="s">
        <v>526</v>
      </c>
      <c r="E180" s="47">
        <f t="shared" ref="E180:E187" si="30">F180+I180</f>
        <v>857780</v>
      </c>
      <c r="F180" s="47">
        <v>857780</v>
      </c>
      <c r="G180" s="47">
        <v>566885</v>
      </c>
      <c r="H180" s="47">
        <v>10210</v>
      </c>
      <c r="I180" s="47"/>
      <c r="J180" s="47">
        <f>L180+O180</f>
        <v>0</v>
      </c>
      <c r="K180" s="47"/>
      <c r="L180" s="47"/>
      <c r="M180" s="47"/>
      <c r="N180" s="47"/>
      <c r="O180" s="47"/>
      <c r="P180" s="48">
        <f>E180+J180</f>
        <v>857780</v>
      </c>
    </row>
    <row r="181" spans="1:16" s="21" customFormat="1" ht="18.75" x14ac:dyDescent="0.2">
      <c r="A181" s="18" t="s">
        <v>523</v>
      </c>
      <c r="B181" s="18" t="s">
        <v>525</v>
      </c>
      <c r="C181" s="18" t="s">
        <v>280</v>
      </c>
      <c r="D181" s="19" t="s">
        <v>527</v>
      </c>
      <c r="E181" s="47">
        <f t="shared" si="30"/>
        <v>6750000</v>
      </c>
      <c r="F181" s="47">
        <v>6750000</v>
      </c>
      <c r="G181" s="47"/>
      <c r="H181" s="47"/>
      <c r="I181" s="47"/>
      <c r="J181" s="47">
        <f>L181+O181</f>
        <v>0</v>
      </c>
      <c r="K181" s="47"/>
      <c r="L181" s="47"/>
      <c r="M181" s="47"/>
      <c r="N181" s="47"/>
      <c r="O181" s="47"/>
      <c r="P181" s="48">
        <f>E181+J181</f>
        <v>6750000</v>
      </c>
    </row>
    <row r="182" spans="1:16" s="21" customFormat="1" ht="42" customHeight="1" x14ac:dyDescent="0.2">
      <c r="A182" s="18" t="s">
        <v>619</v>
      </c>
      <c r="B182" s="18" t="s">
        <v>513</v>
      </c>
      <c r="C182" s="18" t="s">
        <v>287</v>
      </c>
      <c r="D182" s="19" t="s">
        <v>514</v>
      </c>
      <c r="E182" s="47">
        <f>F182+I182</f>
        <v>0</v>
      </c>
      <c r="F182" s="47"/>
      <c r="G182" s="47"/>
      <c r="H182" s="47"/>
      <c r="I182" s="47"/>
      <c r="J182" s="47">
        <f>L182+O182</f>
        <v>800000</v>
      </c>
      <c r="K182" s="47">
        <v>800000</v>
      </c>
      <c r="L182" s="47">
        <v>0</v>
      </c>
      <c r="M182" s="47">
        <v>0</v>
      </c>
      <c r="N182" s="47">
        <v>0</v>
      </c>
      <c r="O182" s="47">
        <v>800000</v>
      </c>
      <c r="P182" s="48">
        <f>E182+J182</f>
        <v>800000</v>
      </c>
    </row>
    <row r="183" spans="1:16" s="21" customFormat="1" ht="56.25" x14ac:dyDescent="0.2">
      <c r="A183" s="58" t="s">
        <v>605</v>
      </c>
      <c r="B183" s="58" t="s">
        <v>3</v>
      </c>
      <c r="C183" s="58" t="s">
        <v>302</v>
      </c>
      <c r="D183" s="31" t="s">
        <v>429</v>
      </c>
      <c r="E183" s="47">
        <f t="shared" si="30"/>
        <v>0</v>
      </c>
      <c r="F183" s="47"/>
      <c r="G183" s="47"/>
      <c r="H183" s="47"/>
      <c r="I183" s="47"/>
      <c r="J183" s="47">
        <f>L183+O183</f>
        <v>674200</v>
      </c>
      <c r="K183" s="47">
        <v>674200</v>
      </c>
      <c r="L183" s="47">
        <v>0</v>
      </c>
      <c r="M183" s="47">
        <v>0</v>
      </c>
      <c r="N183" s="47">
        <v>0</v>
      </c>
      <c r="O183" s="47">
        <v>674200</v>
      </c>
      <c r="P183" s="48">
        <f>E183+J183</f>
        <v>674200</v>
      </c>
    </row>
    <row r="184" spans="1:16" s="26" customFormat="1" ht="17.25" customHeight="1" x14ac:dyDescent="0.2">
      <c r="A184" s="59"/>
      <c r="B184" s="59"/>
      <c r="C184" s="59"/>
      <c r="D184" s="23" t="s">
        <v>303</v>
      </c>
      <c r="E184" s="49">
        <f t="shared" si="30"/>
        <v>0</v>
      </c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50"/>
    </row>
    <row r="185" spans="1:16" s="26" customFormat="1" ht="23.25" customHeight="1" x14ac:dyDescent="0.2">
      <c r="A185" s="60"/>
      <c r="B185" s="60"/>
      <c r="C185" s="60"/>
      <c r="D185" s="23" t="s">
        <v>305</v>
      </c>
      <c r="E185" s="49">
        <f t="shared" si="30"/>
        <v>0</v>
      </c>
      <c r="F185" s="49"/>
      <c r="G185" s="49"/>
      <c r="H185" s="49"/>
      <c r="I185" s="49"/>
      <c r="J185" s="49">
        <f>L185+O185</f>
        <v>530000</v>
      </c>
      <c r="K185" s="49">
        <v>530000</v>
      </c>
      <c r="L185" s="49">
        <v>0</v>
      </c>
      <c r="M185" s="49">
        <v>0</v>
      </c>
      <c r="N185" s="49">
        <v>0</v>
      </c>
      <c r="O185" s="49">
        <v>530000</v>
      </c>
      <c r="P185" s="50">
        <f>E185+J185</f>
        <v>530000</v>
      </c>
    </row>
    <row r="186" spans="1:16" s="24" customFormat="1" ht="30.75" customHeight="1" x14ac:dyDescent="0.2">
      <c r="A186" s="18" t="s">
        <v>190</v>
      </c>
      <c r="B186" s="18" t="s">
        <v>60</v>
      </c>
      <c r="C186" s="18" t="s">
        <v>311</v>
      </c>
      <c r="D186" s="19" t="s">
        <v>61</v>
      </c>
      <c r="E186" s="47">
        <f t="shared" si="30"/>
        <v>544168.09</v>
      </c>
      <c r="F186" s="47">
        <v>544168.09</v>
      </c>
      <c r="G186" s="47"/>
      <c r="H186" s="47"/>
      <c r="I186" s="47"/>
      <c r="J186" s="47">
        <f>L186+O186</f>
        <v>0</v>
      </c>
      <c r="K186" s="47"/>
      <c r="L186" s="47"/>
      <c r="M186" s="47"/>
      <c r="N186" s="47"/>
      <c r="O186" s="47"/>
      <c r="P186" s="48">
        <f>E186+J186</f>
        <v>544168.09</v>
      </c>
    </row>
    <row r="187" spans="1:16" s="24" customFormat="1" ht="28.5" customHeight="1" x14ac:dyDescent="0.2">
      <c r="A187" s="18" t="s">
        <v>32</v>
      </c>
      <c r="B187" s="18" t="s">
        <v>33</v>
      </c>
      <c r="C187" s="18" t="s">
        <v>311</v>
      </c>
      <c r="D187" s="19" t="s">
        <v>34</v>
      </c>
      <c r="E187" s="47">
        <f t="shared" si="30"/>
        <v>77731.910000000033</v>
      </c>
      <c r="F187" s="47">
        <v>77731.910000000033</v>
      </c>
      <c r="G187" s="47"/>
      <c r="H187" s="47"/>
      <c r="I187" s="47"/>
      <c r="J187" s="47">
        <f>L187+O187</f>
        <v>0</v>
      </c>
      <c r="K187" s="47"/>
      <c r="L187" s="47"/>
      <c r="M187" s="47"/>
      <c r="N187" s="47"/>
      <c r="O187" s="47"/>
      <c r="P187" s="48">
        <f>E187+J187</f>
        <v>77731.910000000033</v>
      </c>
    </row>
    <row r="188" spans="1:16" s="15" customFormat="1" ht="63" customHeight="1" x14ac:dyDescent="0.2">
      <c r="A188" s="13" t="s">
        <v>161</v>
      </c>
      <c r="B188" s="13"/>
      <c r="C188" s="13"/>
      <c r="D188" s="14" t="s">
        <v>413</v>
      </c>
      <c r="E188" s="45">
        <f>E189</f>
        <v>67794370</v>
      </c>
      <c r="F188" s="45">
        <f t="shared" ref="F188:P188" si="31">F189</f>
        <v>67794370</v>
      </c>
      <c r="G188" s="45">
        <f t="shared" si="31"/>
        <v>20595822</v>
      </c>
      <c r="H188" s="45">
        <f t="shared" si="31"/>
        <v>1632480</v>
      </c>
      <c r="I188" s="45">
        <f t="shared" si="31"/>
        <v>0</v>
      </c>
      <c r="J188" s="45">
        <f t="shared" si="31"/>
        <v>6629100</v>
      </c>
      <c r="K188" s="45">
        <f>K189</f>
        <v>5513400</v>
      </c>
      <c r="L188" s="45">
        <f t="shared" si="31"/>
        <v>1115700</v>
      </c>
      <c r="M188" s="45">
        <f t="shared" si="31"/>
        <v>102900</v>
      </c>
      <c r="N188" s="45">
        <f t="shared" si="31"/>
        <v>446445</v>
      </c>
      <c r="O188" s="45">
        <f t="shared" si="31"/>
        <v>5513400</v>
      </c>
      <c r="P188" s="45">
        <f t="shared" si="31"/>
        <v>74423470</v>
      </c>
    </row>
    <row r="189" spans="1:16" s="15" customFormat="1" ht="41.25" customHeight="1" x14ac:dyDescent="0.2">
      <c r="A189" s="16" t="s">
        <v>162</v>
      </c>
      <c r="B189" s="13"/>
      <c r="C189" s="16"/>
      <c r="D189" s="25" t="s">
        <v>413</v>
      </c>
      <c r="E189" s="46">
        <f t="shared" ref="E189:E202" si="32">F189+I189</f>
        <v>67794370</v>
      </c>
      <c r="F189" s="46">
        <f>F190+F192+F193+F194+F195+F196+F197+F198+F199+F200+F201+F202+F191</f>
        <v>67794370</v>
      </c>
      <c r="G189" s="46">
        <f>G190+G192+G193+G194+G195+G196+G197+G198+G199+G200+G201+G202+G191</f>
        <v>20595822</v>
      </c>
      <c r="H189" s="46">
        <f>H190+H192+H193+H194+H195+H196+H197+H198+H199+H200+H201+H202+H191</f>
        <v>1632480</v>
      </c>
      <c r="I189" s="46">
        <f>I190+I192+I193+I194+I195+I196+I197+I198+I199+I200+I201+I202+I191</f>
        <v>0</v>
      </c>
      <c r="J189" s="46">
        <f t="shared" ref="J189:J202" si="33">L189+O189</f>
        <v>6629100</v>
      </c>
      <c r="K189" s="46">
        <f>K190+K192+K193+K194+K195+K196+K197+K198+K199+K200+K201+K202+K191</f>
        <v>5513400</v>
      </c>
      <c r="L189" s="46">
        <f>L190+L192+L193+L194+L195+L196+L197+L198+L199+L200+L201+L202+L191</f>
        <v>1115700</v>
      </c>
      <c r="M189" s="46">
        <f>M190+M192+M193+M194+M195+M196+M197+M198+M199+M200+M201+M202+M191</f>
        <v>102900</v>
      </c>
      <c r="N189" s="46">
        <f>N190+N192+N193+N194+N195+N196+N197+N198+N199+N200+N201+N202+N191</f>
        <v>446445</v>
      </c>
      <c r="O189" s="46">
        <f>O190+O192+O193+O194+O195+O196+O197+O198+O199+O200+O201+O202+O191</f>
        <v>5513400</v>
      </c>
      <c r="P189" s="45">
        <f>E189+J189</f>
        <v>74423470</v>
      </c>
    </row>
    <row r="190" spans="1:16" s="21" customFormat="1" ht="56.25" x14ac:dyDescent="0.2">
      <c r="A190" s="18" t="s">
        <v>165</v>
      </c>
      <c r="B190" s="18" t="s">
        <v>386</v>
      </c>
      <c r="C190" s="18" t="s">
        <v>319</v>
      </c>
      <c r="D190" s="19" t="s">
        <v>163</v>
      </c>
      <c r="E190" s="47">
        <f t="shared" si="32"/>
        <v>1400000</v>
      </c>
      <c r="F190" s="47">
        <v>1400000</v>
      </c>
      <c r="G190" s="47"/>
      <c r="H190" s="47"/>
      <c r="I190" s="47"/>
      <c r="J190" s="47">
        <f t="shared" si="33"/>
        <v>0</v>
      </c>
      <c r="K190" s="47"/>
      <c r="L190" s="47"/>
      <c r="M190" s="47"/>
      <c r="N190" s="47"/>
      <c r="O190" s="47"/>
      <c r="P190" s="48">
        <f t="shared" ref="P190:P202" si="34">E190+J190</f>
        <v>1400000</v>
      </c>
    </row>
    <row r="191" spans="1:16" s="21" customFormat="1" ht="18.75" x14ac:dyDescent="0.2">
      <c r="A191" s="18" t="s">
        <v>613</v>
      </c>
      <c r="B191" s="18" t="s">
        <v>614</v>
      </c>
      <c r="C191" s="18" t="s">
        <v>319</v>
      </c>
      <c r="D191" s="19" t="s">
        <v>615</v>
      </c>
      <c r="E191" s="47">
        <f>F191+I191</f>
        <v>1536570</v>
      </c>
      <c r="F191" s="47">
        <v>1536570</v>
      </c>
      <c r="G191" s="47">
        <v>748558</v>
      </c>
      <c r="H191" s="47"/>
      <c r="I191" s="47"/>
      <c r="J191" s="47">
        <f>L191+O191</f>
        <v>659400</v>
      </c>
      <c r="K191" s="47">
        <v>659400</v>
      </c>
      <c r="L191" s="47">
        <v>0</v>
      </c>
      <c r="M191" s="47">
        <v>0</v>
      </c>
      <c r="N191" s="47">
        <v>0</v>
      </c>
      <c r="O191" s="47">
        <v>659400</v>
      </c>
      <c r="P191" s="48">
        <f>E191+J191</f>
        <v>2195970</v>
      </c>
    </row>
    <row r="192" spans="1:16" s="21" customFormat="1" ht="37.5" x14ac:dyDescent="0.2">
      <c r="A192" s="18" t="s">
        <v>166</v>
      </c>
      <c r="B192" s="18" t="s">
        <v>351</v>
      </c>
      <c r="C192" s="18" t="s">
        <v>320</v>
      </c>
      <c r="D192" s="19" t="s">
        <v>350</v>
      </c>
      <c r="E192" s="47">
        <f t="shared" si="32"/>
        <v>14540200</v>
      </c>
      <c r="F192" s="47">
        <v>14540200</v>
      </c>
      <c r="G192" s="47"/>
      <c r="H192" s="47"/>
      <c r="I192" s="47"/>
      <c r="J192" s="47">
        <f t="shared" si="33"/>
        <v>0</v>
      </c>
      <c r="K192" s="47"/>
      <c r="L192" s="47"/>
      <c r="M192" s="47"/>
      <c r="N192" s="47"/>
      <c r="O192" s="47"/>
      <c r="P192" s="48">
        <f t="shared" si="34"/>
        <v>14540200</v>
      </c>
    </row>
    <row r="193" spans="1:16" s="21" customFormat="1" ht="37.5" x14ac:dyDescent="0.2">
      <c r="A193" s="18" t="s">
        <v>167</v>
      </c>
      <c r="B193" s="18" t="s">
        <v>352</v>
      </c>
      <c r="C193" s="18" t="s">
        <v>320</v>
      </c>
      <c r="D193" s="19" t="s">
        <v>306</v>
      </c>
      <c r="E193" s="47">
        <f t="shared" si="32"/>
        <v>3253800</v>
      </c>
      <c r="F193" s="47">
        <v>3253800</v>
      </c>
      <c r="G193" s="47"/>
      <c r="H193" s="47"/>
      <c r="I193" s="47"/>
      <c r="J193" s="47">
        <f t="shared" si="33"/>
        <v>0</v>
      </c>
      <c r="K193" s="47"/>
      <c r="L193" s="47"/>
      <c r="M193" s="47"/>
      <c r="N193" s="47"/>
      <c r="O193" s="47"/>
      <c r="P193" s="48">
        <f t="shared" si="34"/>
        <v>3253800</v>
      </c>
    </row>
    <row r="194" spans="1:16" s="21" customFormat="1" ht="43.5" customHeight="1" x14ac:dyDescent="0.2">
      <c r="A194" s="18" t="s">
        <v>168</v>
      </c>
      <c r="B194" s="18" t="s">
        <v>391</v>
      </c>
      <c r="C194" s="18" t="s">
        <v>320</v>
      </c>
      <c r="D194" s="19" t="s">
        <v>580</v>
      </c>
      <c r="E194" s="47">
        <f t="shared" si="32"/>
        <v>2678400</v>
      </c>
      <c r="F194" s="47">
        <v>2678400</v>
      </c>
      <c r="G194" s="47">
        <v>2007300</v>
      </c>
      <c r="H194" s="47"/>
      <c r="I194" s="47"/>
      <c r="J194" s="47">
        <f t="shared" si="33"/>
        <v>0</v>
      </c>
      <c r="K194" s="47"/>
      <c r="L194" s="47"/>
      <c r="M194" s="47"/>
      <c r="N194" s="47"/>
      <c r="O194" s="47"/>
      <c r="P194" s="48">
        <f t="shared" si="34"/>
        <v>2678400</v>
      </c>
    </row>
    <row r="195" spans="1:16" s="21" customFormat="1" ht="42" customHeight="1" x14ac:dyDescent="0.2">
      <c r="A195" s="18" t="s">
        <v>169</v>
      </c>
      <c r="B195" s="18" t="s">
        <v>354</v>
      </c>
      <c r="C195" s="18" t="s">
        <v>320</v>
      </c>
      <c r="D195" s="19" t="s">
        <v>581</v>
      </c>
      <c r="E195" s="47">
        <f t="shared" si="32"/>
        <v>707600</v>
      </c>
      <c r="F195" s="47">
        <v>707600</v>
      </c>
      <c r="G195" s="47"/>
      <c r="H195" s="47"/>
      <c r="I195" s="47"/>
      <c r="J195" s="47">
        <f t="shared" si="33"/>
        <v>0</v>
      </c>
      <c r="K195" s="47"/>
      <c r="L195" s="47"/>
      <c r="M195" s="47"/>
      <c r="N195" s="47"/>
      <c r="O195" s="47"/>
      <c r="P195" s="48">
        <f t="shared" si="34"/>
        <v>707600</v>
      </c>
    </row>
    <row r="196" spans="1:16" s="21" customFormat="1" ht="57" customHeight="1" x14ac:dyDescent="0.2">
      <c r="A196" s="18" t="s">
        <v>170</v>
      </c>
      <c r="B196" s="18" t="s">
        <v>392</v>
      </c>
      <c r="C196" s="18" t="s">
        <v>320</v>
      </c>
      <c r="D196" s="19" t="s">
        <v>353</v>
      </c>
      <c r="E196" s="47">
        <f t="shared" si="32"/>
        <v>9099200</v>
      </c>
      <c r="F196" s="47">
        <v>9099200</v>
      </c>
      <c r="G196" s="47">
        <v>3036800</v>
      </c>
      <c r="H196" s="47">
        <v>636900</v>
      </c>
      <c r="I196" s="47"/>
      <c r="J196" s="47">
        <f t="shared" si="33"/>
        <v>20000</v>
      </c>
      <c r="K196" s="47">
        <v>20000</v>
      </c>
      <c r="L196" s="47"/>
      <c r="M196" s="47"/>
      <c r="N196" s="47"/>
      <c r="O196" s="47">
        <v>20000</v>
      </c>
      <c r="P196" s="48">
        <f t="shared" si="34"/>
        <v>9119200</v>
      </c>
    </row>
    <row r="197" spans="1:16" s="21" customFormat="1" ht="41.25" customHeight="1" x14ac:dyDescent="0.2">
      <c r="A197" s="18" t="s">
        <v>171</v>
      </c>
      <c r="B197" s="18" t="s">
        <v>393</v>
      </c>
      <c r="C197" s="18" t="s">
        <v>320</v>
      </c>
      <c r="D197" s="19" t="s">
        <v>164</v>
      </c>
      <c r="E197" s="47">
        <f t="shared" si="32"/>
        <v>22084300</v>
      </c>
      <c r="F197" s="47">
        <v>22084300</v>
      </c>
      <c r="G197" s="47">
        <v>9724316</v>
      </c>
      <c r="H197" s="47">
        <v>484700</v>
      </c>
      <c r="I197" s="47"/>
      <c r="J197" s="47">
        <f t="shared" si="33"/>
        <v>5660700</v>
      </c>
      <c r="K197" s="47">
        <v>4815000</v>
      </c>
      <c r="L197" s="47">
        <v>845700</v>
      </c>
      <c r="M197" s="47">
        <v>0</v>
      </c>
      <c r="N197" s="47">
        <v>383085</v>
      </c>
      <c r="O197" s="47">
        <v>4815000</v>
      </c>
      <c r="P197" s="48">
        <f t="shared" si="34"/>
        <v>27745000</v>
      </c>
    </row>
    <row r="198" spans="1:16" s="21" customFormat="1" ht="56.25" x14ac:dyDescent="0.2">
      <c r="A198" s="18" t="s">
        <v>172</v>
      </c>
      <c r="B198" s="18" t="s">
        <v>390</v>
      </c>
      <c r="C198" s="18" t="s">
        <v>320</v>
      </c>
      <c r="D198" s="19" t="s">
        <v>291</v>
      </c>
      <c r="E198" s="47">
        <f t="shared" si="32"/>
        <v>1028000</v>
      </c>
      <c r="F198" s="47">
        <v>1028000</v>
      </c>
      <c r="G198" s="47"/>
      <c r="H198" s="47"/>
      <c r="I198" s="47"/>
      <c r="J198" s="47">
        <f t="shared" si="33"/>
        <v>0</v>
      </c>
      <c r="K198" s="47"/>
      <c r="L198" s="47"/>
      <c r="M198" s="47"/>
      <c r="N198" s="47"/>
      <c r="O198" s="47"/>
      <c r="P198" s="48">
        <f t="shared" si="34"/>
        <v>1028000</v>
      </c>
    </row>
    <row r="199" spans="1:16" s="21" customFormat="1" ht="78" customHeight="1" x14ac:dyDescent="0.2">
      <c r="A199" s="18" t="s">
        <v>173</v>
      </c>
      <c r="B199" s="18" t="s">
        <v>427</v>
      </c>
      <c r="C199" s="18" t="s">
        <v>320</v>
      </c>
      <c r="D199" s="19" t="s">
        <v>434</v>
      </c>
      <c r="E199" s="47">
        <f t="shared" si="32"/>
        <v>728900</v>
      </c>
      <c r="F199" s="47">
        <v>728900</v>
      </c>
      <c r="G199" s="47"/>
      <c r="H199" s="47"/>
      <c r="I199" s="47"/>
      <c r="J199" s="47">
        <f t="shared" si="33"/>
        <v>0</v>
      </c>
      <c r="K199" s="47"/>
      <c r="L199" s="47"/>
      <c r="M199" s="47"/>
      <c r="N199" s="47"/>
      <c r="O199" s="47"/>
      <c r="P199" s="48">
        <f t="shared" si="34"/>
        <v>728900</v>
      </c>
    </row>
    <row r="200" spans="1:16" s="21" customFormat="1" ht="56.25" x14ac:dyDescent="0.2">
      <c r="A200" s="18" t="s">
        <v>174</v>
      </c>
      <c r="B200" s="18" t="s">
        <v>435</v>
      </c>
      <c r="C200" s="18" t="s">
        <v>320</v>
      </c>
      <c r="D200" s="19" t="s">
        <v>436</v>
      </c>
      <c r="E200" s="47">
        <f t="shared" si="32"/>
        <v>1681700</v>
      </c>
      <c r="F200" s="47">
        <v>1681700</v>
      </c>
      <c r="G200" s="47"/>
      <c r="H200" s="47"/>
      <c r="I200" s="47"/>
      <c r="J200" s="47">
        <f t="shared" si="33"/>
        <v>0</v>
      </c>
      <c r="K200" s="47"/>
      <c r="L200" s="47"/>
      <c r="M200" s="47"/>
      <c r="N200" s="47"/>
      <c r="O200" s="47"/>
      <c r="P200" s="48">
        <f t="shared" si="34"/>
        <v>1681700</v>
      </c>
    </row>
    <row r="201" spans="1:16" s="21" customFormat="1" ht="75" x14ac:dyDescent="0.2">
      <c r="A201" s="18" t="s">
        <v>175</v>
      </c>
      <c r="B201" s="18" t="s">
        <v>437</v>
      </c>
      <c r="C201" s="18" t="s">
        <v>320</v>
      </c>
      <c r="D201" s="19" t="s">
        <v>438</v>
      </c>
      <c r="E201" s="47">
        <f t="shared" si="32"/>
        <v>5844100</v>
      </c>
      <c r="F201" s="47">
        <v>5844100</v>
      </c>
      <c r="G201" s="47">
        <v>3075815</v>
      </c>
      <c r="H201" s="47">
        <v>510880</v>
      </c>
      <c r="I201" s="47"/>
      <c r="J201" s="47">
        <f t="shared" si="33"/>
        <v>289000</v>
      </c>
      <c r="K201" s="47">
        <v>19000</v>
      </c>
      <c r="L201" s="47">
        <v>270000</v>
      </c>
      <c r="M201" s="47">
        <v>102900</v>
      </c>
      <c r="N201" s="47">
        <v>63360</v>
      </c>
      <c r="O201" s="47">
        <v>19000</v>
      </c>
      <c r="P201" s="48">
        <f t="shared" si="34"/>
        <v>6133100</v>
      </c>
    </row>
    <row r="202" spans="1:16" s="21" customFormat="1" ht="56.25" x14ac:dyDescent="0.2">
      <c r="A202" s="18" t="s">
        <v>176</v>
      </c>
      <c r="B202" s="18" t="s">
        <v>439</v>
      </c>
      <c r="C202" s="18" t="s">
        <v>320</v>
      </c>
      <c r="D202" s="19" t="s">
        <v>440</v>
      </c>
      <c r="E202" s="47">
        <f t="shared" si="32"/>
        <v>3211600</v>
      </c>
      <c r="F202" s="47">
        <v>3211600</v>
      </c>
      <c r="G202" s="47">
        <v>2003033</v>
      </c>
      <c r="H202" s="47"/>
      <c r="I202" s="47"/>
      <c r="J202" s="47">
        <f t="shared" si="33"/>
        <v>0</v>
      </c>
      <c r="K202" s="47"/>
      <c r="L202" s="47"/>
      <c r="M202" s="47"/>
      <c r="N202" s="47"/>
      <c r="O202" s="47"/>
      <c r="P202" s="48">
        <f t="shared" si="34"/>
        <v>3211600</v>
      </c>
    </row>
    <row r="203" spans="1:16" s="15" customFormat="1" ht="75.75" customHeight="1" x14ac:dyDescent="0.2">
      <c r="A203" s="13" t="s">
        <v>193</v>
      </c>
      <c r="B203" s="13"/>
      <c r="C203" s="13"/>
      <c r="D203" s="14" t="s">
        <v>418</v>
      </c>
      <c r="E203" s="45">
        <f>E204</f>
        <v>158768618</v>
      </c>
      <c r="F203" s="45">
        <f t="shared" ref="F203:P203" si="35">F204</f>
        <v>158468618</v>
      </c>
      <c r="G203" s="45">
        <f t="shared" si="35"/>
        <v>0</v>
      </c>
      <c r="H203" s="45">
        <f t="shared" si="35"/>
        <v>0</v>
      </c>
      <c r="I203" s="45">
        <f t="shared" si="35"/>
        <v>300000</v>
      </c>
      <c r="J203" s="45">
        <f t="shared" si="35"/>
        <v>2005483424</v>
      </c>
      <c r="K203" s="45">
        <f>K204</f>
        <v>1165164782</v>
      </c>
      <c r="L203" s="45">
        <f t="shared" si="35"/>
        <v>110795430</v>
      </c>
      <c r="M203" s="45">
        <f t="shared" si="35"/>
        <v>0</v>
      </c>
      <c r="N203" s="45">
        <f t="shared" si="35"/>
        <v>0</v>
      </c>
      <c r="O203" s="45">
        <f t="shared" si="35"/>
        <v>1894687994</v>
      </c>
      <c r="P203" s="45">
        <f t="shared" si="35"/>
        <v>2164252042</v>
      </c>
    </row>
    <row r="204" spans="1:16" s="15" customFormat="1" ht="64.5" customHeight="1" x14ac:dyDescent="0.2">
      <c r="A204" s="16" t="s">
        <v>194</v>
      </c>
      <c r="B204" s="13"/>
      <c r="C204" s="16"/>
      <c r="D204" s="25" t="s">
        <v>418</v>
      </c>
      <c r="E204" s="46">
        <f>F204+I204</f>
        <v>158768618</v>
      </c>
      <c r="F204" s="46">
        <f>F207+F212+F229+F235+F232+F211+F225+F233+F210+F231+F224+F215+F226+F216+F217+F220+F223+F227+F228+F230+F205+F206+F234</f>
        <v>158468618</v>
      </c>
      <c r="G204" s="46">
        <f>G207+G212+G229+G235+G232+G211+G225+G233+G210+G231+G224+G215+G226+G216+G217+G220+G223+G227+G228+G230+G205+G206+G234</f>
        <v>0</v>
      </c>
      <c r="H204" s="46">
        <f>H207+H212+H229+H235+H232+H211+H225+H233+H210+H231+H224+H215+H226+H216+H217+H220+H223+H227+H228+H230+H205+H206+H234</f>
        <v>0</v>
      </c>
      <c r="I204" s="46">
        <f>I207+I212+I229+I235+I232+I211+I225+I233+I210+I231+I224+I215+I226+I216+I217+I220+I223+I227+I228+I230+I205+I206+I234</f>
        <v>300000</v>
      </c>
      <c r="J204" s="46">
        <f>L204+O204</f>
        <v>2005483424</v>
      </c>
      <c r="K204" s="46">
        <f>K207+K212+K229+K235+K232+K211+K225+K233+K210+K231+K224+K215+K226+K216+K217+K220+K223+K227+K228+K230+K205+K206+K234</f>
        <v>1165164782</v>
      </c>
      <c r="L204" s="46">
        <f>L207+L212+L229+L235+L232+L211+L225+L233+L210+L231+L224+L215+L226+L216+L217+L220+L223+L227+L228+L230+L205+L206+L234</f>
        <v>110795430</v>
      </c>
      <c r="M204" s="46">
        <f>M207+M212+M229+M235+M232+M211+M225+M233+M210+M231+M224+M215+M226+M216+M217+M220+M223+M227+M228+M230+M205+M206+M234</f>
        <v>0</v>
      </c>
      <c r="N204" s="46">
        <f>N207+N212+N229+N235+N232+N211+N225+N233+N210+N231+N224+N215+N226+N216+N217+N220+N223+N227+N228+N230+N205+N206+N234</f>
        <v>0</v>
      </c>
      <c r="O204" s="46">
        <f>O207+O212+O229+O235+O232+O211+O225+O233+O210+O231+O224+O215+O226+O216+O217+O220+O223+O227+O228+O230+O205+O206+O234</f>
        <v>1894687994</v>
      </c>
      <c r="P204" s="45">
        <f>E204+J204</f>
        <v>2164252042</v>
      </c>
    </row>
    <row r="205" spans="1:16" s="21" customFormat="1" ht="39" customHeight="1" x14ac:dyDescent="0.2">
      <c r="A205" s="18" t="s">
        <v>51</v>
      </c>
      <c r="B205" s="18" t="s">
        <v>485</v>
      </c>
      <c r="C205" s="18"/>
      <c r="D205" s="19" t="s">
        <v>493</v>
      </c>
      <c r="E205" s="47">
        <f>F205+I205</f>
        <v>0</v>
      </c>
      <c r="F205" s="47"/>
      <c r="G205" s="47"/>
      <c r="H205" s="47"/>
      <c r="I205" s="47"/>
      <c r="J205" s="47">
        <f>L205+O205</f>
        <v>57667</v>
      </c>
      <c r="K205" s="47">
        <v>57667</v>
      </c>
      <c r="L205" s="47">
        <v>0</v>
      </c>
      <c r="M205" s="47">
        <v>0</v>
      </c>
      <c r="N205" s="47">
        <v>0</v>
      </c>
      <c r="O205" s="47">
        <v>57667</v>
      </c>
      <c r="P205" s="48">
        <f>E205+J205</f>
        <v>57667</v>
      </c>
    </row>
    <row r="206" spans="1:16" s="21" customFormat="1" ht="37.5" x14ac:dyDescent="0.2">
      <c r="A206" s="18" t="s">
        <v>199</v>
      </c>
      <c r="B206" s="18" t="s">
        <v>200</v>
      </c>
      <c r="C206" s="18" t="s">
        <v>284</v>
      </c>
      <c r="D206" s="19" t="s">
        <v>201</v>
      </c>
      <c r="E206" s="47">
        <f>F206+I206</f>
        <v>0</v>
      </c>
      <c r="F206" s="47"/>
      <c r="G206" s="47"/>
      <c r="H206" s="47"/>
      <c r="I206" s="47"/>
      <c r="J206" s="47">
        <f t="shared" ref="J206:J217" si="36">L206+O206</f>
        <v>76442</v>
      </c>
      <c r="K206" s="47">
        <v>76442</v>
      </c>
      <c r="L206" s="47">
        <v>0</v>
      </c>
      <c r="M206" s="47">
        <v>0</v>
      </c>
      <c r="N206" s="47">
        <v>0</v>
      </c>
      <c r="O206" s="47">
        <v>76442</v>
      </c>
      <c r="P206" s="48">
        <f>E206+J206</f>
        <v>76442</v>
      </c>
    </row>
    <row r="207" spans="1:16" s="24" customFormat="1" ht="22.5" customHeight="1" x14ac:dyDescent="0.2">
      <c r="A207" s="18" t="s">
        <v>202</v>
      </c>
      <c r="B207" s="18" t="s">
        <v>203</v>
      </c>
      <c r="C207" s="18" t="s">
        <v>284</v>
      </c>
      <c r="D207" s="19" t="s">
        <v>492</v>
      </c>
      <c r="E207" s="47">
        <f>F207+I207</f>
        <v>0</v>
      </c>
      <c r="F207" s="47"/>
      <c r="G207" s="47"/>
      <c r="H207" s="47"/>
      <c r="I207" s="47"/>
      <c r="J207" s="47">
        <f t="shared" si="36"/>
        <v>1580139</v>
      </c>
      <c r="K207" s="47">
        <v>1580139</v>
      </c>
      <c r="L207" s="47">
        <v>0</v>
      </c>
      <c r="M207" s="47">
        <v>0</v>
      </c>
      <c r="N207" s="47">
        <v>0</v>
      </c>
      <c r="O207" s="47">
        <v>1580139</v>
      </c>
      <c r="P207" s="48">
        <f>E207+J207</f>
        <v>1580139</v>
      </c>
    </row>
    <row r="208" spans="1:16" s="24" customFormat="1" ht="126.75" hidden="1" customHeight="1" x14ac:dyDescent="0.2">
      <c r="A208" s="18"/>
      <c r="B208" s="18"/>
      <c r="C208" s="18"/>
      <c r="D208" s="23" t="s">
        <v>303</v>
      </c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8"/>
    </row>
    <row r="209" spans="1:16" s="24" customFormat="1" ht="126.75" hidden="1" customHeight="1" x14ac:dyDescent="0.2">
      <c r="A209" s="18"/>
      <c r="B209" s="18"/>
      <c r="C209" s="18"/>
      <c r="D209" s="23" t="s">
        <v>305</v>
      </c>
      <c r="E209" s="47">
        <f>F209+I209</f>
        <v>0</v>
      </c>
      <c r="F209" s="47"/>
      <c r="G209" s="47"/>
      <c r="H209" s="47"/>
      <c r="I209" s="47"/>
      <c r="J209" s="47">
        <f>L209+O209</f>
        <v>0</v>
      </c>
      <c r="K209" s="47"/>
      <c r="L209" s="47"/>
      <c r="M209" s="47"/>
      <c r="N209" s="47"/>
      <c r="O209" s="47"/>
      <c r="P209" s="48">
        <f>E209+J209</f>
        <v>0</v>
      </c>
    </row>
    <row r="210" spans="1:16" s="24" customFormat="1" ht="29.25" customHeight="1" x14ac:dyDescent="0.2">
      <c r="A210" s="18" t="s">
        <v>204</v>
      </c>
      <c r="B210" s="18" t="s">
        <v>205</v>
      </c>
      <c r="C210" s="18" t="s">
        <v>284</v>
      </c>
      <c r="D210" s="19" t="s">
        <v>55</v>
      </c>
      <c r="E210" s="47">
        <f>F210+I210</f>
        <v>0</v>
      </c>
      <c r="F210" s="47"/>
      <c r="G210" s="47"/>
      <c r="H210" s="47"/>
      <c r="I210" s="47"/>
      <c r="J210" s="47">
        <f>L210+O210</f>
        <v>32164</v>
      </c>
      <c r="K210" s="47">
        <v>32164</v>
      </c>
      <c r="L210" s="47">
        <v>0</v>
      </c>
      <c r="M210" s="47">
        <v>0</v>
      </c>
      <c r="N210" s="47">
        <v>0</v>
      </c>
      <c r="O210" s="47">
        <v>32164</v>
      </c>
      <c r="P210" s="48">
        <f>E210+J210</f>
        <v>32164</v>
      </c>
    </row>
    <row r="211" spans="1:16" s="21" customFormat="1" ht="76.5" customHeight="1" x14ac:dyDescent="0.2">
      <c r="A211" s="18" t="s">
        <v>209</v>
      </c>
      <c r="B211" s="18" t="s">
        <v>210</v>
      </c>
      <c r="C211" s="18" t="s">
        <v>283</v>
      </c>
      <c r="D211" s="19" t="s">
        <v>501</v>
      </c>
      <c r="E211" s="47">
        <f t="shared" ref="E211:E223" si="37">F211+I211</f>
        <v>571318</v>
      </c>
      <c r="F211" s="47">
        <v>571318</v>
      </c>
      <c r="G211" s="47"/>
      <c r="H211" s="47"/>
      <c r="I211" s="47"/>
      <c r="J211" s="47">
        <f>L211+O211</f>
        <v>0</v>
      </c>
      <c r="K211" s="47"/>
      <c r="L211" s="47"/>
      <c r="M211" s="47"/>
      <c r="N211" s="47"/>
      <c r="O211" s="47"/>
      <c r="P211" s="48">
        <f t="shared" ref="P211:P220" si="38">E211+J211</f>
        <v>571318</v>
      </c>
    </row>
    <row r="212" spans="1:16" s="24" customFormat="1" ht="35.25" customHeight="1" x14ac:dyDescent="0.2">
      <c r="A212" s="18" t="s">
        <v>102</v>
      </c>
      <c r="B212" s="18" t="s">
        <v>264</v>
      </c>
      <c r="C212" s="18" t="s">
        <v>287</v>
      </c>
      <c r="D212" s="19" t="s">
        <v>443</v>
      </c>
      <c r="E212" s="47">
        <f t="shared" si="37"/>
        <v>0</v>
      </c>
      <c r="F212" s="47"/>
      <c r="G212" s="47"/>
      <c r="H212" s="47"/>
      <c r="I212" s="47"/>
      <c r="J212" s="47">
        <f t="shared" si="36"/>
        <v>169006197</v>
      </c>
      <c r="K212" s="47">
        <v>169006197</v>
      </c>
      <c r="L212" s="47">
        <v>0</v>
      </c>
      <c r="M212" s="47">
        <v>0</v>
      </c>
      <c r="N212" s="47">
        <v>0</v>
      </c>
      <c r="O212" s="47">
        <v>169006197</v>
      </c>
      <c r="P212" s="48">
        <f t="shared" si="38"/>
        <v>169006197</v>
      </c>
    </row>
    <row r="213" spans="1:16" s="24" customFormat="1" ht="18.75" hidden="1" x14ac:dyDescent="0.2">
      <c r="A213" s="18"/>
      <c r="B213" s="18"/>
      <c r="C213" s="18"/>
      <c r="D213" s="23" t="s">
        <v>303</v>
      </c>
      <c r="E213" s="47">
        <f t="shared" si="37"/>
        <v>0</v>
      </c>
      <c r="F213" s="47"/>
      <c r="G213" s="47"/>
      <c r="H213" s="47"/>
      <c r="I213" s="47"/>
      <c r="J213" s="47">
        <f t="shared" si="36"/>
        <v>0</v>
      </c>
      <c r="K213" s="47"/>
      <c r="L213" s="47"/>
      <c r="M213" s="47"/>
      <c r="N213" s="47"/>
      <c r="O213" s="47"/>
      <c r="P213" s="48">
        <f t="shared" si="38"/>
        <v>0</v>
      </c>
    </row>
    <row r="214" spans="1:16" s="24" customFormat="1" ht="19.5" hidden="1" x14ac:dyDescent="0.2">
      <c r="A214" s="18"/>
      <c r="B214" s="18"/>
      <c r="C214" s="18"/>
      <c r="D214" s="23" t="s">
        <v>305</v>
      </c>
      <c r="E214" s="47">
        <f t="shared" si="37"/>
        <v>0</v>
      </c>
      <c r="F214" s="49"/>
      <c r="G214" s="49"/>
      <c r="H214" s="49"/>
      <c r="I214" s="49"/>
      <c r="J214" s="47">
        <f t="shared" si="36"/>
        <v>0</v>
      </c>
      <c r="K214" s="49"/>
      <c r="L214" s="49"/>
      <c r="M214" s="49"/>
      <c r="N214" s="49"/>
      <c r="O214" s="49"/>
      <c r="P214" s="50">
        <f t="shared" si="38"/>
        <v>0</v>
      </c>
    </row>
    <row r="215" spans="1:16" s="24" customFormat="1" ht="37.5" hidden="1" x14ac:dyDescent="0.2">
      <c r="A215" s="18" t="s">
        <v>559</v>
      </c>
      <c r="B215" s="18" t="s">
        <v>512</v>
      </c>
      <c r="C215" s="18" t="s">
        <v>287</v>
      </c>
      <c r="D215" s="19" t="s">
        <v>593</v>
      </c>
      <c r="E215" s="47">
        <f t="shared" si="37"/>
        <v>0</v>
      </c>
      <c r="F215" s="47"/>
      <c r="G215" s="47"/>
      <c r="H215" s="47"/>
      <c r="I215" s="47"/>
      <c r="J215" s="47">
        <f t="shared" si="36"/>
        <v>0</v>
      </c>
      <c r="K215" s="47"/>
      <c r="L215" s="47"/>
      <c r="M215" s="47"/>
      <c r="N215" s="47"/>
      <c r="O215" s="47"/>
      <c r="P215" s="48">
        <f t="shared" si="38"/>
        <v>0</v>
      </c>
    </row>
    <row r="216" spans="1:16" s="21" customFormat="1" ht="56.25" x14ac:dyDescent="0.2">
      <c r="A216" s="18" t="s">
        <v>20</v>
      </c>
      <c r="B216" s="18" t="s">
        <v>21</v>
      </c>
      <c r="C216" s="18" t="s">
        <v>302</v>
      </c>
      <c r="D216" s="19" t="s">
        <v>22</v>
      </c>
      <c r="E216" s="47">
        <f>F216+I216</f>
        <v>0</v>
      </c>
      <c r="F216" s="47"/>
      <c r="G216" s="47"/>
      <c r="H216" s="47"/>
      <c r="I216" s="47"/>
      <c r="J216" s="47">
        <f>L216+O216</f>
        <v>19500000</v>
      </c>
      <c r="K216" s="47">
        <v>19500000</v>
      </c>
      <c r="L216" s="47">
        <v>0</v>
      </c>
      <c r="M216" s="47">
        <v>0</v>
      </c>
      <c r="N216" s="47">
        <v>0</v>
      </c>
      <c r="O216" s="47">
        <v>19500000</v>
      </c>
      <c r="P216" s="48">
        <f t="shared" si="38"/>
        <v>19500000</v>
      </c>
    </row>
    <row r="217" spans="1:16" s="21" customFormat="1" ht="56.25" x14ac:dyDescent="0.2">
      <c r="A217" s="58" t="s">
        <v>6</v>
      </c>
      <c r="B217" s="58" t="s">
        <v>3</v>
      </c>
      <c r="C217" s="58" t="s">
        <v>302</v>
      </c>
      <c r="D217" s="19" t="s">
        <v>429</v>
      </c>
      <c r="E217" s="47">
        <f t="shared" si="37"/>
        <v>0</v>
      </c>
      <c r="F217" s="47"/>
      <c r="G217" s="47"/>
      <c r="H217" s="47"/>
      <c r="I217" s="47"/>
      <c r="J217" s="47">
        <f t="shared" si="36"/>
        <v>10277691</v>
      </c>
      <c r="K217" s="47">
        <v>10277691</v>
      </c>
      <c r="L217" s="47">
        <v>0</v>
      </c>
      <c r="M217" s="47">
        <v>0</v>
      </c>
      <c r="N217" s="47">
        <v>0</v>
      </c>
      <c r="O217" s="47">
        <v>10277691</v>
      </c>
      <c r="P217" s="48">
        <f t="shared" si="38"/>
        <v>10277691</v>
      </c>
    </row>
    <row r="218" spans="1:16" s="26" customFormat="1" ht="17.25" customHeight="1" x14ac:dyDescent="0.2">
      <c r="A218" s="59"/>
      <c r="B218" s="59"/>
      <c r="C218" s="59"/>
      <c r="D218" s="23" t="s">
        <v>303</v>
      </c>
      <c r="E218" s="49">
        <f t="shared" si="37"/>
        <v>0</v>
      </c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50"/>
    </row>
    <row r="219" spans="1:16" s="26" customFormat="1" ht="21" customHeight="1" x14ac:dyDescent="0.2">
      <c r="A219" s="60"/>
      <c r="B219" s="60"/>
      <c r="C219" s="60"/>
      <c r="D219" s="23" t="s">
        <v>305</v>
      </c>
      <c r="E219" s="49">
        <f t="shared" si="37"/>
        <v>0</v>
      </c>
      <c r="F219" s="49"/>
      <c r="G219" s="49"/>
      <c r="H219" s="49"/>
      <c r="I219" s="49"/>
      <c r="J219" s="49">
        <f>L219+O219</f>
        <v>8605000</v>
      </c>
      <c r="K219" s="49">
        <v>8605000</v>
      </c>
      <c r="L219" s="49">
        <v>0</v>
      </c>
      <c r="M219" s="49">
        <v>0</v>
      </c>
      <c r="N219" s="49">
        <v>0</v>
      </c>
      <c r="O219" s="49">
        <v>8605000</v>
      </c>
      <c r="P219" s="50">
        <f>E219+J219</f>
        <v>8605000</v>
      </c>
    </row>
    <row r="220" spans="1:16" s="21" customFormat="1" ht="75" x14ac:dyDescent="0.2">
      <c r="A220" s="58" t="s">
        <v>35</v>
      </c>
      <c r="B220" s="58" t="s">
        <v>36</v>
      </c>
      <c r="C220" s="58" t="s">
        <v>302</v>
      </c>
      <c r="D220" s="19" t="s">
        <v>213</v>
      </c>
      <c r="E220" s="47">
        <f>F220+I220</f>
        <v>1127300</v>
      </c>
      <c r="F220" s="47">
        <v>1127300</v>
      </c>
      <c r="G220" s="47"/>
      <c r="H220" s="47"/>
      <c r="I220" s="47"/>
      <c r="J220" s="47">
        <f>L220+O220</f>
        <v>10507753</v>
      </c>
      <c r="K220" s="47">
        <v>10507753</v>
      </c>
      <c r="L220" s="47">
        <v>0</v>
      </c>
      <c r="M220" s="47">
        <v>0</v>
      </c>
      <c r="N220" s="47">
        <v>0</v>
      </c>
      <c r="O220" s="47">
        <v>10507753</v>
      </c>
      <c r="P220" s="48">
        <f t="shared" si="38"/>
        <v>11635053</v>
      </c>
    </row>
    <row r="221" spans="1:16" s="26" customFormat="1" ht="19.5" x14ac:dyDescent="0.2">
      <c r="A221" s="59"/>
      <c r="B221" s="59"/>
      <c r="C221" s="59"/>
      <c r="D221" s="23" t="s">
        <v>304</v>
      </c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50"/>
    </row>
    <row r="222" spans="1:16" s="26" customFormat="1" ht="22.5" customHeight="1" x14ac:dyDescent="0.2">
      <c r="A222" s="60"/>
      <c r="B222" s="60"/>
      <c r="C222" s="60"/>
      <c r="D222" s="23" t="s">
        <v>305</v>
      </c>
      <c r="E222" s="49">
        <f>F222+I222</f>
        <v>1127300</v>
      </c>
      <c r="F222" s="49">
        <v>1127300</v>
      </c>
      <c r="G222" s="49"/>
      <c r="H222" s="49"/>
      <c r="I222" s="49"/>
      <c r="J222" s="49">
        <f>L222+O222</f>
        <v>10145300</v>
      </c>
      <c r="K222" s="49">
        <v>10145300</v>
      </c>
      <c r="L222" s="49">
        <v>0</v>
      </c>
      <c r="M222" s="49">
        <v>0</v>
      </c>
      <c r="N222" s="49">
        <v>0</v>
      </c>
      <c r="O222" s="49">
        <v>10145300</v>
      </c>
      <c r="P222" s="50">
        <f>E222+J222</f>
        <v>11272600</v>
      </c>
    </row>
    <row r="223" spans="1:16" s="21" customFormat="1" ht="37.5" x14ac:dyDescent="0.2">
      <c r="A223" s="18" t="s">
        <v>14</v>
      </c>
      <c r="B223" s="18" t="s">
        <v>12</v>
      </c>
      <c r="C223" s="18" t="s">
        <v>302</v>
      </c>
      <c r="D223" s="19" t="s">
        <v>13</v>
      </c>
      <c r="E223" s="47">
        <f t="shared" si="37"/>
        <v>0</v>
      </c>
      <c r="F223" s="47"/>
      <c r="G223" s="47"/>
      <c r="H223" s="47"/>
      <c r="I223" s="47"/>
      <c r="J223" s="47">
        <f>L223+O223</f>
        <v>5000000</v>
      </c>
      <c r="K223" s="47">
        <v>5000000</v>
      </c>
      <c r="L223" s="47">
        <v>0</v>
      </c>
      <c r="M223" s="47">
        <v>0</v>
      </c>
      <c r="N223" s="47">
        <v>0</v>
      </c>
      <c r="O223" s="47">
        <v>5000000</v>
      </c>
      <c r="P223" s="48">
        <f>E223+J223</f>
        <v>5000000</v>
      </c>
    </row>
    <row r="224" spans="1:16" s="24" customFormat="1" ht="18.75" x14ac:dyDescent="0.2">
      <c r="A224" s="18" t="s">
        <v>23</v>
      </c>
      <c r="B224" s="18" t="s">
        <v>24</v>
      </c>
      <c r="C224" s="18" t="s">
        <v>285</v>
      </c>
      <c r="D224" s="19" t="s">
        <v>25</v>
      </c>
      <c r="E224" s="47">
        <f>F224+I224</f>
        <v>100000</v>
      </c>
      <c r="F224" s="47">
        <v>100000</v>
      </c>
      <c r="G224" s="47"/>
      <c r="H224" s="47"/>
      <c r="I224" s="47"/>
      <c r="J224" s="47">
        <f>L224+O224</f>
        <v>0</v>
      </c>
      <c r="K224" s="47"/>
      <c r="L224" s="47">
        <v>0</v>
      </c>
      <c r="M224" s="47">
        <v>0</v>
      </c>
      <c r="N224" s="47">
        <v>0</v>
      </c>
      <c r="O224" s="47"/>
      <c r="P224" s="48">
        <f>E224+J224</f>
        <v>100000</v>
      </c>
    </row>
    <row r="225" spans="1:16" s="21" customFormat="1" ht="56.25" x14ac:dyDescent="0.2">
      <c r="A225" s="18" t="s">
        <v>444</v>
      </c>
      <c r="B225" s="18" t="s">
        <v>445</v>
      </c>
      <c r="C225" s="18" t="s">
        <v>285</v>
      </c>
      <c r="D225" s="19" t="s">
        <v>448</v>
      </c>
      <c r="E225" s="47">
        <f t="shared" ref="E225:E233" si="39">F225+I225</f>
        <v>5670000</v>
      </c>
      <c r="F225" s="47">
        <v>5370000</v>
      </c>
      <c r="G225" s="47">
        <v>0</v>
      </c>
      <c r="H225" s="47">
        <v>0</v>
      </c>
      <c r="I225" s="47">
        <v>300000</v>
      </c>
      <c r="J225" s="47">
        <f t="shared" ref="J225:J233" si="40">L225+O225</f>
        <v>730680647</v>
      </c>
      <c r="K225" s="47">
        <v>730666247</v>
      </c>
      <c r="L225" s="47">
        <v>0</v>
      </c>
      <c r="M225" s="47">
        <v>0</v>
      </c>
      <c r="N225" s="47">
        <v>0</v>
      </c>
      <c r="O225" s="47">
        <v>730680647</v>
      </c>
      <c r="P225" s="48">
        <f t="shared" ref="P225:P233" si="41">E225+J225</f>
        <v>736350647</v>
      </c>
    </row>
    <row r="226" spans="1:16" s="21" customFormat="1" ht="56.25" x14ac:dyDescent="0.2">
      <c r="A226" s="55" t="s">
        <v>446</v>
      </c>
      <c r="B226" s="55" t="s">
        <v>447</v>
      </c>
      <c r="C226" s="55" t="s">
        <v>285</v>
      </c>
      <c r="D226" s="19" t="s">
        <v>600</v>
      </c>
      <c r="E226" s="47">
        <f t="shared" si="39"/>
        <v>0</v>
      </c>
      <c r="F226" s="47"/>
      <c r="G226" s="47"/>
      <c r="H226" s="47"/>
      <c r="I226" s="47"/>
      <c r="J226" s="47">
        <f t="shared" si="40"/>
        <v>708946242</v>
      </c>
      <c r="K226" s="47">
        <v>0</v>
      </c>
      <c r="L226" s="47">
        <v>110795430</v>
      </c>
      <c r="M226" s="47">
        <v>0</v>
      </c>
      <c r="N226" s="47">
        <v>0</v>
      </c>
      <c r="O226" s="47">
        <v>598150812</v>
      </c>
      <c r="P226" s="48">
        <f t="shared" si="41"/>
        <v>708946242</v>
      </c>
    </row>
    <row r="227" spans="1:16" s="21" customFormat="1" ht="56.25" x14ac:dyDescent="0.2">
      <c r="A227" s="18" t="s">
        <v>15</v>
      </c>
      <c r="B227" s="18" t="s">
        <v>16</v>
      </c>
      <c r="C227" s="18" t="s">
        <v>285</v>
      </c>
      <c r="D227" s="19" t="s">
        <v>17</v>
      </c>
      <c r="E227" s="47">
        <f>F227+I227</f>
        <v>0</v>
      </c>
      <c r="F227" s="47"/>
      <c r="G227" s="47"/>
      <c r="H227" s="47"/>
      <c r="I227" s="47"/>
      <c r="J227" s="47">
        <f>L227+O227</f>
        <v>5046447</v>
      </c>
      <c r="K227" s="47">
        <v>5046447</v>
      </c>
      <c r="L227" s="47">
        <v>0</v>
      </c>
      <c r="M227" s="47">
        <v>0</v>
      </c>
      <c r="N227" s="47">
        <v>0</v>
      </c>
      <c r="O227" s="47">
        <v>5046447</v>
      </c>
      <c r="P227" s="48">
        <f>E227+J227</f>
        <v>5046447</v>
      </c>
    </row>
    <row r="228" spans="1:16" s="21" customFormat="1" ht="150" hidden="1" x14ac:dyDescent="0.2">
      <c r="A228" s="18" t="s">
        <v>207</v>
      </c>
      <c r="B228" s="18" t="s">
        <v>208</v>
      </c>
      <c r="C228" s="18" t="s">
        <v>285</v>
      </c>
      <c r="D228" s="19" t="s">
        <v>539</v>
      </c>
      <c r="E228" s="47">
        <f t="shared" si="39"/>
        <v>0</v>
      </c>
      <c r="F228" s="47"/>
      <c r="G228" s="47"/>
      <c r="H228" s="47"/>
      <c r="I228" s="47"/>
      <c r="J228" s="47">
        <f t="shared" si="40"/>
        <v>0</v>
      </c>
      <c r="K228" s="47"/>
      <c r="L228" s="47"/>
      <c r="M228" s="47"/>
      <c r="N228" s="47"/>
      <c r="O228" s="47"/>
      <c r="P228" s="48">
        <f t="shared" si="41"/>
        <v>0</v>
      </c>
    </row>
    <row r="229" spans="1:16" s="24" customFormat="1" ht="21.75" customHeight="1" x14ac:dyDescent="0.2">
      <c r="A229" s="28">
        <v>1217640</v>
      </c>
      <c r="B229" s="28">
        <v>7640</v>
      </c>
      <c r="C229" s="28" t="s">
        <v>334</v>
      </c>
      <c r="D229" s="19" t="s">
        <v>402</v>
      </c>
      <c r="E229" s="47">
        <f t="shared" si="39"/>
        <v>0</v>
      </c>
      <c r="F229" s="47"/>
      <c r="G229" s="47"/>
      <c r="H229" s="47"/>
      <c r="I229" s="47"/>
      <c r="J229" s="47">
        <f t="shared" si="40"/>
        <v>414035</v>
      </c>
      <c r="K229" s="47">
        <v>414035</v>
      </c>
      <c r="L229" s="47">
        <v>0</v>
      </c>
      <c r="M229" s="47">
        <v>0</v>
      </c>
      <c r="N229" s="47">
        <v>0</v>
      </c>
      <c r="O229" s="47">
        <v>414035</v>
      </c>
      <c r="P229" s="48">
        <f t="shared" si="41"/>
        <v>414035</v>
      </c>
    </row>
    <row r="230" spans="1:16" s="24" customFormat="1" ht="39" customHeight="1" x14ac:dyDescent="0.2">
      <c r="A230" s="28">
        <v>1218311</v>
      </c>
      <c r="B230" s="28">
        <v>8311</v>
      </c>
      <c r="C230" s="18" t="s">
        <v>588</v>
      </c>
      <c r="D230" s="19" t="s">
        <v>589</v>
      </c>
      <c r="E230" s="47">
        <f>F230+I230</f>
        <v>0</v>
      </c>
      <c r="F230" s="47"/>
      <c r="G230" s="47"/>
      <c r="H230" s="47"/>
      <c r="I230" s="47"/>
      <c r="J230" s="47">
        <f>L230+O230</f>
        <v>115000000</v>
      </c>
      <c r="K230" s="47">
        <v>115000000</v>
      </c>
      <c r="L230" s="47"/>
      <c r="M230" s="47"/>
      <c r="N230" s="47"/>
      <c r="O230" s="47">
        <v>115000000</v>
      </c>
      <c r="P230" s="48">
        <f>E230+J230</f>
        <v>115000000</v>
      </c>
    </row>
    <row r="231" spans="1:16" s="24" customFormat="1" ht="37.5" x14ac:dyDescent="0.2">
      <c r="A231" s="18" t="s">
        <v>449</v>
      </c>
      <c r="B231" s="18" t="s">
        <v>266</v>
      </c>
      <c r="C231" s="18" t="s">
        <v>329</v>
      </c>
      <c r="D231" s="19" t="s">
        <v>239</v>
      </c>
      <c r="E231" s="47">
        <f t="shared" si="39"/>
        <v>0</v>
      </c>
      <c r="F231" s="47"/>
      <c r="G231" s="47"/>
      <c r="H231" s="47"/>
      <c r="I231" s="47"/>
      <c r="J231" s="47">
        <f t="shared" si="40"/>
        <v>131358000</v>
      </c>
      <c r="K231" s="47"/>
      <c r="L231" s="47"/>
      <c r="M231" s="47"/>
      <c r="N231" s="47"/>
      <c r="O231" s="47">
        <v>131358000</v>
      </c>
      <c r="P231" s="48">
        <f t="shared" si="41"/>
        <v>131358000</v>
      </c>
    </row>
    <row r="232" spans="1:16" s="24" customFormat="1" ht="126.75" hidden="1" customHeight="1" x14ac:dyDescent="0.2">
      <c r="A232" s="18" t="s">
        <v>211</v>
      </c>
      <c r="B232" s="18" t="s">
        <v>212</v>
      </c>
      <c r="C232" s="18" t="s">
        <v>276</v>
      </c>
      <c r="D232" s="19" t="s">
        <v>214</v>
      </c>
      <c r="E232" s="47">
        <f t="shared" si="39"/>
        <v>0</v>
      </c>
      <c r="F232" s="47"/>
      <c r="G232" s="47">
        <v>0</v>
      </c>
      <c r="H232" s="47">
        <v>0</v>
      </c>
      <c r="I232" s="47"/>
      <c r="J232" s="47">
        <f t="shared" si="40"/>
        <v>0</v>
      </c>
      <c r="K232" s="47"/>
      <c r="L232" s="47"/>
      <c r="M232" s="47"/>
      <c r="N232" s="47"/>
      <c r="O232" s="47"/>
      <c r="P232" s="48">
        <f t="shared" si="41"/>
        <v>0</v>
      </c>
    </row>
    <row r="233" spans="1:16" s="24" customFormat="1" ht="356.25" hidden="1" x14ac:dyDescent="0.2">
      <c r="A233" s="18" t="s">
        <v>215</v>
      </c>
      <c r="B233" s="18" t="s">
        <v>216</v>
      </c>
      <c r="C233" s="18" t="s">
        <v>276</v>
      </c>
      <c r="D233" s="19" t="s">
        <v>41</v>
      </c>
      <c r="E233" s="47">
        <f t="shared" si="39"/>
        <v>0</v>
      </c>
      <c r="F233" s="47"/>
      <c r="G233" s="47">
        <v>0</v>
      </c>
      <c r="H233" s="47">
        <v>0</v>
      </c>
      <c r="I233" s="47"/>
      <c r="J233" s="47">
        <f t="shared" si="40"/>
        <v>0</v>
      </c>
      <c r="K233" s="47"/>
      <c r="L233" s="47"/>
      <c r="M233" s="47"/>
      <c r="N233" s="47"/>
      <c r="O233" s="47"/>
      <c r="P233" s="48">
        <f t="shared" si="41"/>
        <v>0</v>
      </c>
    </row>
    <row r="234" spans="1:16" s="24" customFormat="1" ht="116.25" customHeight="1" x14ac:dyDescent="0.2">
      <c r="A234" s="18" t="s">
        <v>610</v>
      </c>
      <c r="B234" s="18" t="s">
        <v>611</v>
      </c>
      <c r="C234" s="18" t="s">
        <v>276</v>
      </c>
      <c r="D234" s="19" t="s">
        <v>612</v>
      </c>
      <c r="E234" s="47">
        <f>F234+I234</f>
        <v>101300000</v>
      </c>
      <c r="F234" s="47">
        <v>101300000</v>
      </c>
      <c r="G234" s="47">
        <v>0</v>
      </c>
      <c r="H234" s="47">
        <v>0</v>
      </c>
      <c r="I234" s="47"/>
      <c r="J234" s="47">
        <f>L234+O234</f>
        <v>0</v>
      </c>
      <c r="K234" s="47"/>
      <c r="L234" s="47"/>
      <c r="M234" s="47"/>
      <c r="N234" s="47"/>
      <c r="O234" s="47"/>
      <c r="P234" s="48">
        <f>E234+J234</f>
        <v>101300000</v>
      </c>
    </row>
    <row r="235" spans="1:16" s="24" customFormat="1" ht="18.75" x14ac:dyDescent="0.2">
      <c r="A235" s="18" t="s">
        <v>217</v>
      </c>
      <c r="B235" s="18" t="s">
        <v>65</v>
      </c>
      <c r="C235" s="18" t="s">
        <v>276</v>
      </c>
      <c r="D235" s="19" t="s">
        <v>64</v>
      </c>
      <c r="E235" s="47">
        <f>E237</f>
        <v>50000000</v>
      </c>
      <c r="F235" s="47">
        <f t="shared" ref="F235:P235" si="42">F237</f>
        <v>50000000</v>
      </c>
      <c r="G235" s="47">
        <f t="shared" si="42"/>
        <v>0</v>
      </c>
      <c r="H235" s="47">
        <f t="shared" si="42"/>
        <v>0</v>
      </c>
      <c r="I235" s="47">
        <f t="shared" si="42"/>
        <v>0</v>
      </c>
      <c r="J235" s="47">
        <f t="shared" si="42"/>
        <v>98000000</v>
      </c>
      <c r="K235" s="47">
        <f t="shared" si="42"/>
        <v>98000000</v>
      </c>
      <c r="L235" s="47">
        <f t="shared" si="42"/>
        <v>0</v>
      </c>
      <c r="M235" s="47">
        <f t="shared" si="42"/>
        <v>0</v>
      </c>
      <c r="N235" s="47">
        <f t="shared" si="42"/>
        <v>0</v>
      </c>
      <c r="O235" s="47">
        <f t="shared" si="42"/>
        <v>98000000</v>
      </c>
      <c r="P235" s="48">
        <f t="shared" si="42"/>
        <v>148000000</v>
      </c>
    </row>
    <row r="236" spans="1:16" s="24" customFormat="1" ht="18.75" x14ac:dyDescent="0.2">
      <c r="A236" s="18"/>
      <c r="B236" s="18"/>
      <c r="C236" s="18"/>
      <c r="D236" s="19" t="s">
        <v>303</v>
      </c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8"/>
    </row>
    <row r="237" spans="1:16" s="24" customFormat="1" ht="41.25" customHeight="1" x14ac:dyDescent="0.2">
      <c r="A237" s="18"/>
      <c r="B237" s="18"/>
      <c r="C237" s="18"/>
      <c r="D237" s="19" t="s">
        <v>268</v>
      </c>
      <c r="E237" s="47">
        <f>F237+I237</f>
        <v>50000000</v>
      </c>
      <c r="F237" s="47">
        <v>50000000</v>
      </c>
      <c r="G237" s="47"/>
      <c r="H237" s="47"/>
      <c r="I237" s="47"/>
      <c r="J237" s="47">
        <f>L237+O237</f>
        <v>98000000</v>
      </c>
      <c r="K237" s="47">
        <v>98000000</v>
      </c>
      <c r="L237" s="47">
        <v>0</v>
      </c>
      <c r="M237" s="47">
        <v>0</v>
      </c>
      <c r="N237" s="47">
        <v>0</v>
      </c>
      <c r="O237" s="47">
        <v>98000000</v>
      </c>
      <c r="P237" s="48">
        <f>E237+J237</f>
        <v>148000000</v>
      </c>
    </row>
    <row r="238" spans="1:16" s="15" customFormat="1" ht="57" customHeight="1" x14ac:dyDescent="0.2">
      <c r="A238" s="13" t="s">
        <v>377</v>
      </c>
      <c r="B238" s="13"/>
      <c r="C238" s="13"/>
      <c r="D238" s="14" t="s">
        <v>2</v>
      </c>
      <c r="E238" s="45">
        <f>E239</f>
        <v>339733</v>
      </c>
      <c r="F238" s="45">
        <f t="shared" ref="F238:P238" si="43">F239</f>
        <v>339733</v>
      </c>
      <c r="G238" s="45">
        <f t="shared" si="43"/>
        <v>0</v>
      </c>
      <c r="H238" s="45">
        <f t="shared" si="43"/>
        <v>0</v>
      </c>
      <c r="I238" s="45">
        <f t="shared" si="43"/>
        <v>0</v>
      </c>
      <c r="J238" s="45">
        <f t="shared" si="43"/>
        <v>1739770218</v>
      </c>
      <c r="K238" s="45">
        <f>K239</f>
        <v>1739770218</v>
      </c>
      <c r="L238" s="45">
        <f t="shared" si="43"/>
        <v>0</v>
      </c>
      <c r="M238" s="45">
        <f t="shared" si="43"/>
        <v>0</v>
      </c>
      <c r="N238" s="45">
        <f t="shared" si="43"/>
        <v>0</v>
      </c>
      <c r="O238" s="45">
        <f t="shared" si="43"/>
        <v>1739770218</v>
      </c>
      <c r="P238" s="45">
        <f t="shared" si="43"/>
        <v>1740109951</v>
      </c>
    </row>
    <row r="239" spans="1:16" s="15" customFormat="1" ht="60.75" customHeight="1" x14ac:dyDescent="0.2">
      <c r="A239" s="16" t="s">
        <v>380</v>
      </c>
      <c r="B239" s="13"/>
      <c r="C239" s="16"/>
      <c r="D239" s="25" t="s">
        <v>2</v>
      </c>
      <c r="E239" s="46">
        <f>F239+I239</f>
        <v>339733</v>
      </c>
      <c r="F239" s="46">
        <f>F292+F240+F241+F243+F244+F245+F246+F247+F249+F252+F272+F273+F242+F248+F250+F251+F253+F256+F257+F260+F263+F266+F269+F274+F278+F281+F284+F288+F287+F291+F275</f>
        <v>339733</v>
      </c>
      <c r="G239" s="46">
        <f>G292+G240+G241+G243+G244+G245+G246+G247+G249+G252+G272+G273+G242+G248+G250+G251+G253+G256+G257+G260+G263+G266+G269+G274+G278+G281+G284+G288+G287+G291+G275</f>
        <v>0</v>
      </c>
      <c r="H239" s="46">
        <f>H292+H240+H241+H243+H244+H245+H246+H247+H249+H252+H272+H273+H242+H248+H250+H251+H253+H256+H257+H260+H263+H266+H269+H274+H278+H281+H284+H288+H287+H291+H275</f>
        <v>0</v>
      </c>
      <c r="I239" s="46">
        <f>I292+I240+I241+I243+I244+I245+I246+I247+I249+I252+I272+I273+I242+I248+I250+I251+I253+I256+I257+I260+I263+I266+I269+I274+I278+I281+I284+I288+I287+I291+I275</f>
        <v>0</v>
      </c>
      <c r="J239" s="46">
        <f>L239+O239</f>
        <v>1739770218</v>
      </c>
      <c r="K239" s="46">
        <f>K292+K240+K241+K243+K244+K245+K246+K247+K249+K252+K272+K273+K242+K248+K250+K251+K253+K256+K257+K260+K263+K266+K269+K274+K278+K281+K284+K288+K287+K291+K275</f>
        <v>1739770218</v>
      </c>
      <c r="L239" s="46">
        <f>L292+L240+L241+L243+L244+L245+L246+L247+L249+L252+L272+L273+L242+L248+L250+L251+L253+L256+L257+L260+L263+L266+L269+L274+L278+L281+L284+L288+L287+L291+L275</f>
        <v>0</v>
      </c>
      <c r="M239" s="46">
        <f>M292+M240+M241+M243+M244+M245+M246+M247+M249+M252+M272+M273+M242+M248+M250+M251+M253+M256+M257+M260+M263+M266+M269+M274+M278+M281+M284+M288+M287+M291+M275</f>
        <v>0</v>
      </c>
      <c r="N239" s="46">
        <f>N292+N240+N241+N243+N244+N245+N246+N247+N249+N252+N272+N273+N242+N248+N250+N251+N253+N256+N257+N260+N263+N266+N269+N274+N278+N281+N284+N288+N287+N291+N275</f>
        <v>0</v>
      </c>
      <c r="O239" s="46">
        <f>O292+O240+O241+O243+O244+O245+O246+O247+O249+O252+O272+O273+O242+O248+O250+O251+O253+O256+O257+O260+O263+O266+O269+O274+O278+O281+O284+O288+O287+O291+O275</f>
        <v>1739770218</v>
      </c>
      <c r="P239" s="45">
        <f>E239+J239</f>
        <v>1740109951</v>
      </c>
    </row>
    <row r="240" spans="1:16" s="24" customFormat="1" ht="126.75" hidden="1" customHeight="1" x14ac:dyDescent="0.2">
      <c r="A240" s="18" t="s">
        <v>472</v>
      </c>
      <c r="B240" s="18" t="s">
        <v>273</v>
      </c>
      <c r="C240" s="18" t="s">
        <v>486</v>
      </c>
      <c r="D240" s="19" t="s">
        <v>488</v>
      </c>
      <c r="E240" s="47">
        <f t="shared" ref="E240:E252" si="44">F240+I240</f>
        <v>0</v>
      </c>
      <c r="F240" s="47"/>
      <c r="G240" s="47"/>
      <c r="H240" s="47"/>
      <c r="I240" s="47"/>
      <c r="J240" s="47">
        <f t="shared" ref="J240:J252" si="45">L240+O240</f>
        <v>0</v>
      </c>
      <c r="K240" s="47"/>
      <c r="L240" s="47"/>
      <c r="M240" s="47"/>
      <c r="N240" s="47"/>
      <c r="O240" s="47"/>
      <c r="P240" s="48">
        <f t="shared" ref="P240:P252" si="46">E240+J240</f>
        <v>0</v>
      </c>
    </row>
    <row r="241" spans="1:16" s="24" customFormat="1" ht="126.75" hidden="1" customHeight="1" x14ac:dyDescent="0.2">
      <c r="A241" s="18" t="s">
        <v>473</v>
      </c>
      <c r="B241" s="18" t="s">
        <v>275</v>
      </c>
      <c r="C241" s="18" t="s">
        <v>487</v>
      </c>
      <c r="D241" s="19" t="s">
        <v>489</v>
      </c>
      <c r="E241" s="47">
        <f t="shared" si="44"/>
        <v>0</v>
      </c>
      <c r="F241" s="47"/>
      <c r="G241" s="47"/>
      <c r="H241" s="47"/>
      <c r="I241" s="47"/>
      <c r="J241" s="47">
        <f t="shared" si="45"/>
        <v>0</v>
      </c>
      <c r="K241" s="47"/>
      <c r="L241" s="47"/>
      <c r="M241" s="47"/>
      <c r="N241" s="47"/>
      <c r="O241" s="47"/>
      <c r="P241" s="48">
        <f t="shared" si="46"/>
        <v>0</v>
      </c>
    </row>
    <row r="242" spans="1:16" s="24" customFormat="1" ht="126.75" hidden="1" customHeight="1" x14ac:dyDescent="0.2">
      <c r="A242" s="18" t="s">
        <v>26</v>
      </c>
      <c r="B242" s="18" t="s">
        <v>319</v>
      </c>
      <c r="C242" s="18" t="s">
        <v>314</v>
      </c>
      <c r="D242" s="19" t="s">
        <v>27</v>
      </c>
      <c r="E242" s="47">
        <f>F242+I242</f>
        <v>0</v>
      </c>
      <c r="F242" s="47"/>
      <c r="G242" s="47"/>
      <c r="H242" s="47"/>
      <c r="I242" s="47"/>
      <c r="J242" s="47">
        <f>L242+O242</f>
        <v>0</v>
      </c>
      <c r="K242" s="47"/>
      <c r="L242" s="47"/>
      <c r="M242" s="47"/>
      <c r="N242" s="47"/>
      <c r="O242" s="47"/>
      <c r="P242" s="48">
        <f>E242+J242</f>
        <v>0</v>
      </c>
    </row>
    <row r="243" spans="1:16" s="24" customFormat="1" ht="126.75" hidden="1" customHeight="1" x14ac:dyDescent="0.2">
      <c r="A243" s="18" t="s">
        <v>474</v>
      </c>
      <c r="B243" s="18" t="s">
        <v>344</v>
      </c>
      <c r="C243" s="18" t="s">
        <v>314</v>
      </c>
      <c r="D243" s="19" t="s">
        <v>0</v>
      </c>
      <c r="E243" s="47">
        <f t="shared" si="44"/>
        <v>0</v>
      </c>
      <c r="F243" s="47"/>
      <c r="G243" s="47"/>
      <c r="H243" s="47"/>
      <c r="I243" s="47"/>
      <c r="J243" s="47">
        <f t="shared" si="45"/>
        <v>0</v>
      </c>
      <c r="K243" s="47"/>
      <c r="L243" s="47"/>
      <c r="M243" s="47"/>
      <c r="N243" s="47"/>
      <c r="O243" s="47"/>
      <c r="P243" s="48">
        <f t="shared" si="46"/>
        <v>0</v>
      </c>
    </row>
    <row r="244" spans="1:16" s="24" customFormat="1" ht="56.25" hidden="1" x14ac:dyDescent="0.2">
      <c r="A244" s="18" t="s">
        <v>475</v>
      </c>
      <c r="B244" s="18" t="s">
        <v>346</v>
      </c>
      <c r="C244" s="18" t="s">
        <v>317</v>
      </c>
      <c r="D244" s="19" t="s">
        <v>119</v>
      </c>
      <c r="E244" s="47">
        <f t="shared" si="44"/>
        <v>0</v>
      </c>
      <c r="F244" s="47"/>
      <c r="G244" s="47"/>
      <c r="H244" s="47"/>
      <c r="I244" s="47"/>
      <c r="J244" s="47">
        <f t="shared" si="45"/>
        <v>0</v>
      </c>
      <c r="K244" s="47"/>
      <c r="L244" s="47"/>
      <c r="M244" s="47"/>
      <c r="N244" s="47"/>
      <c r="O244" s="47"/>
      <c r="P244" s="48">
        <f t="shared" si="46"/>
        <v>0</v>
      </c>
    </row>
    <row r="245" spans="1:16" s="24" customFormat="1" ht="37.5" hidden="1" x14ac:dyDescent="0.2">
      <c r="A245" s="18" t="s">
        <v>476</v>
      </c>
      <c r="B245" s="18" t="s">
        <v>362</v>
      </c>
      <c r="C245" s="18" t="s">
        <v>321</v>
      </c>
      <c r="D245" s="19" t="s">
        <v>520</v>
      </c>
      <c r="E245" s="47">
        <f t="shared" si="44"/>
        <v>0</v>
      </c>
      <c r="F245" s="47"/>
      <c r="G245" s="47"/>
      <c r="H245" s="47"/>
      <c r="I245" s="47"/>
      <c r="J245" s="47">
        <f t="shared" si="45"/>
        <v>0</v>
      </c>
      <c r="K245" s="47"/>
      <c r="L245" s="47"/>
      <c r="M245" s="47"/>
      <c r="N245" s="47"/>
      <c r="O245" s="47"/>
      <c r="P245" s="48">
        <f t="shared" si="46"/>
        <v>0</v>
      </c>
    </row>
    <row r="246" spans="1:16" s="24" customFormat="1" ht="37.5" hidden="1" x14ac:dyDescent="0.2">
      <c r="A246" s="18" t="s">
        <v>477</v>
      </c>
      <c r="B246" s="18" t="s">
        <v>122</v>
      </c>
      <c r="C246" s="18" t="s">
        <v>322</v>
      </c>
      <c r="D246" s="19" t="s">
        <v>521</v>
      </c>
      <c r="E246" s="47">
        <f t="shared" si="44"/>
        <v>0</v>
      </c>
      <c r="F246" s="47"/>
      <c r="G246" s="47"/>
      <c r="H246" s="47"/>
      <c r="I246" s="47"/>
      <c r="J246" s="47">
        <f t="shared" si="45"/>
        <v>0</v>
      </c>
      <c r="K246" s="47"/>
      <c r="L246" s="47"/>
      <c r="M246" s="47"/>
      <c r="N246" s="47"/>
      <c r="O246" s="47"/>
      <c r="P246" s="48">
        <f t="shared" si="46"/>
        <v>0</v>
      </c>
    </row>
    <row r="247" spans="1:16" s="21" customFormat="1" ht="56.25" hidden="1" x14ac:dyDescent="0.2">
      <c r="A247" s="18" t="s">
        <v>478</v>
      </c>
      <c r="B247" s="18" t="s">
        <v>483</v>
      </c>
      <c r="C247" s="18" t="s">
        <v>560</v>
      </c>
      <c r="D247" s="19" t="s">
        <v>490</v>
      </c>
      <c r="E247" s="47">
        <f t="shared" si="44"/>
        <v>0</v>
      </c>
      <c r="F247" s="47"/>
      <c r="G247" s="47"/>
      <c r="H247" s="47"/>
      <c r="I247" s="47"/>
      <c r="J247" s="47">
        <f t="shared" si="45"/>
        <v>0</v>
      </c>
      <c r="K247" s="47"/>
      <c r="L247" s="47"/>
      <c r="M247" s="47"/>
      <c r="N247" s="47"/>
      <c r="O247" s="47"/>
      <c r="P247" s="48">
        <f t="shared" si="46"/>
        <v>0</v>
      </c>
    </row>
    <row r="248" spans="1:16" s="24" customFormat="1" ht="18.75" hidden="1" x14ac:dyDescent="0.2">
      <c r="A248" s="18" t="s">
        <v>28</v>
      </c>
      <c r="B248" s="18" t="s">
        <v>187</v>
      </c>
      <c r="C248" s="18" t="s">
        <v>271</v>
      </c>
      <c r="D248" s="19" t="s">
        <v>188</v>
      </c>
      <c r="E248" s="47">
        <f>F248+I248</f>
        <v>0</v>
      </c>
      <c r="F248" s="47"/>
      <c r="G248" s="47"/>
      <c r="H248" s="47"/>
      <c r="I248" s="47"/>
      <c r="J248" s="47">
        <f>L248+O248</f>
        <v>0</v>
      </c>
      <c r="K248" s="47"/>
      <c r="L248" s="47"/>
      <c r="M248" s="47"/>
      <c r="N248" s="47"/>
      <c r="O248" s="47"/>
      <c r="P248" s="48">
        <f>E248+J248</f>
        <v>0</v>
      </c>
    </row>
    <row r="249" spans="1:16" s="24" customFormat="1" ht="126.75" hidden="1" customHeight="1" x14ac:dyDescent="0.2">
      <c r="A249" s="18" t="s">
        <v>479</v>
      </c>
      <c r="B249" s="18" t="s">
        <v>376</v>
      </c>
      <c r="C249" s="18" t="s">
        <v>279</v>
      </c>
      <c r="D249" s="19" t="s">
        <v>189</v>
      </c>
      <c r="E249" s="47">
        <f t="shared" si="44"/>
        <v>0</v>
      </c>
      <c r="F249" s="47"/>
      <c r="G249" s="47"/>
      <c r="H249" s="47"/>
      <c r="I249" s="47"/>
      <c r="J249" s="47">
        <f t="shared" si="45"/>
        <v>0</v>
      </c>
      <c r="K249" s="47"/>
      <c r="L249" s="47"/>
      <c r="M249" s="47"/>
      <c r="N249" s="47"/>
      <c r="O249" s="47"/>
      <c r="P249" s="48">
        <f t="shared" si="46"/>
        <v>0</v>
      </c>
    </row>
    <row r="250" spans="1:16" s="21" customFormat="1" ht="126.75" hidden="1" customHeight="1" x14ac:dyDescent="0.2">
      <c r="A250" s="18" t="s">
        <v>480</v>
      </c>
      <c r="B250" s="18" t="s">
        <v>392</v>
      </c>
      <c r="C250" s="18" t="s">
        <v>320</v>
      </c>
      <c r="D250" s="19" t="s">
        <v>353</v>
      </c>
      <c r="E250" s="47">
        <f t="shared" si="44"/>
        <v>0</v>
      </c>
      <c r="F250" s="47"/>
      <c r="G250" s="47"/>
      <c r="H250" s="47"/>
      <c r="I250" s="47"/>
      <c r="J250" s="47">
        <f t="shared" si="45"/>
        <v>0</v>
      </c>
      <c r="K250" s="47"/>
      <c r="L250" s="47"/>
      <c r="M250" s="47"/>
      <c r="N250" s="47"/>
      <c r="O250" s="47"/>
      <c r="P250" s="48">
        <f t="shared" si="46"/>
        <v>0</v>
      </c>
    </row>
    <row r="251" spans="1:16" s="21" customFormat="1" ht="37.5" hidden="1" x14ac:dyDescent="0.2">
      <c r="A251" s="18" t="s">
        <v>481</v>
      </c>
      <c r="B251" s="18" t="s">
        <v>484</v>
      </c>
      <c r="C251" s="18" t="s">
        <v>320</v>
      </c>
      <c r="D251" s="19" t="s">
        <v>491</v>
      </c>
      <c r="E251" s="47">
        <f t="shared" si="44"/>
        <v>0</v>
      </c>
      <c r="F251" s="47"/>
      <c r="G251" s="47"/>
      <c r="H251" s="47"/>
      <c r="I251" s="47"/>
      <c r="J251" s="47">
        <f t="shared" si="45"/>
        <v>0</v>
      </c>
      <c r="K251" s="47"/>
      <c r="L251" s="47"/>
      <c r="M251" s="47"/>
      <c r="N251" s="47"/>
      <c r="O251" s="47"/>
      <c r="P251" s="48">
        <f t="shared" si="46"/>
        <v>0</v>
      </c>
    </row>
    <row r="252" spans="1:16" s="24" customFormat="1" ht="18.75" hidden="1" x14ac:dyDescent="0.2">
      <c r="A252" s="18" t="s">
        <v>482</v>
      </c>
      <c r="B252" s="18" t="s">
        <v>203</v>
      </c>
      <c r="C252" s="18" t="s">
        <v>284</v>
      </c>
      <c r="D252" s="19" t="s">
        <v>492</v>
      </c>
      <c r="E252" s="47">
        <f t="shared" si="44"/>
        <v>0</v>
      </c>
      <c r="F252" s="47"/>
      <c r="G252" s="47"/>
      <c r="H252" s="47"/>
      <c r="I252" s="47"/>
      <c r="J252" s="47">
        <f t="shared" si="45"/>
        <v>0</v>
      </c>
      <c r="K252" s="47"/>
      <c r="L252" s="47"/>
      <c r="M252" s="47"/>
      <c r="N252" s="47"/>
      <c r="O252" s="47"/>
      <c r="P252" s="48">
        <f t="shared" si="46"/>
        <v>0</v>
      </c>
    </row>
    <row r="253" spans="1:16" s="21" customFormat="1" ht="121.5" customHeight="1" x14ac:dyDescent="0.2">
      <c r="A253" s="18" t="s">
        <v>53</v>
      </c>
      <c r="B253" s="18" t="s">
        <v>471</v>
      </c>
      <c r="C253" s="18" t="s">
        <v>283</v>
      </c>
      <c r="D253" s="19" t="s">
        <v>599</v>
      </c>
      <c r="E253" s="47">
        <f t="shared" ref="E253:E260" si="47">F253+I253</f>
        <v>0</v>
      </c>
      <c r="F253" s="47"/>
      <c r="G253" s="47"/>
      <c r="H253" s="47"/>
      <c r="I253" s="47"/>
      <c r="J253" s="47">
        <f t="shared" ref="J253:J259" si="48">L253+O253</f>
        <v>25628777</v>
      </c>
      <c r="K253" s="47">
        <v>25628777</v>
      </c>
      <c r="L253" s="47">
        <v>0</v>
      </c>
      <c r="M253" s="47">
        <v>0</v>
      </c>
      <c r="N253" s="47">
        <v>0</v>
      </c>
      <c r="O253" s="47">
        <v>25628777</v>
      </c>
      <c r="P253" s="48">
        <f t="shared" ref="P253:P260" si="49">E253+J253</f>
        <v>25628777</v>
      </c>
    </row>
    <row r="254" spans="1:16" s="24" customFormat="1" ht="126.75" hidden="1" customHeight="1" x14ac:dyDescent="0.2">
      <c r="A254" s="18"/>
      <c r="B254" s="18"/>
      <c r="C254" s="18"/>
      <c r="D254" s="23" t="s">
        <v>303</v>
      </c>
      <c r="E254" s="47">
        <f t="shared" si="47"/>
        <v>0</v>
      </c>
      <c r="F254" s="47"/>
      <c r="G254" s="47"/>
      <c r="H254" s="47"/>
      <c r="I254" s="47"/>
      <c r="J254" s="47">
        <f t="shared" si="48"/>
        <v>0</v>
      </c>
      <c r="K254" s="47"/>
      <c r="L254" s="47"/>
      <c r="M254" s="47"/>
      <c r="N254" s="47"/>
      <c r="O254" s="47"/>
      <c r="P254" s="48">
        <f t="shared" si="49"/>
        <v>0</v>
      </c>
    </row>
    <row r="255" spans="1:16" s="24" customFormat="1" ht="126.75" hidden="1" customHeight="1" x14ac:dyDescent="0.2">
      <c r="A255" s="18"/>
      <c r="B255" s="18"/>
      <c r="C255" s="18"/>
      <c r="D255" s="23" t="s">
        <v>305</v>
      </c>
      <c r="E255" s="49">
        <f t="shared" si="47"/>
        <v>0</v>
      </c>
      <c r="F255" s="49"/>
      <c r="G255" s="49"/>
      <c r="H255" s="49"/>
      <c r="I255" s="49"/>
      <c r="J255" s="49">
        <f t="shared" si="48"/>
        <v>0</v>
      </c>
      <c r="K255" s="49"/>
      <c r="L255" s="49"/>
      <c r="M255" s="49"/>
      <c r="N255" s="49"/>
      <c r="O255" s="49"/>
      <c r="P255" s="50">
        <f t="shared" si="49"/>
        <v>0</v>
      </c>
    </row>
    <row r="256" spans="1:16" s="24" customFormat="1" ht="35.25" customHeight="1" x14ac:dyDescent="0.2">
      <c r="A256" s="18" t="s">
        <v>103</v>
      </c>
      <c r="B256" s="18" t="s">
        <v>264</v>
      </c>
      <c r="C256" s="18" t="s">
        <v>287</v>
      </c>
      <c r="D256" s="19" t="s">
        <v>443</v>
      </c>
      <c r="E256" s="47">
        <f t="shared" si="47"/>
        <v>0</v>
      </c>
      <c r="F256" s="47"/>
      <c r="G256" s="47"/>
      <c r="H256" s="47"/>
      <c r="I256" s="47"/>
      <c r="J256" s="47">
        <f t="shared" si="48"/>
        <v>1968055</v>
      </c>
      <c r="K256" s="47">
        <v>1968055</v>
      </c>
      <c r="L256" s="47">
        <v>0</v>
      </c>
      <c r="M256" s="47">
        <v>0</v>
      </c>
      <c r="N256" s="47">
        <v>0</v>
      </c>
      <c r="O256" s="47">
        <v>1968055</v>
      </c>
      <c r="P256" s="48">
        <f t="shared" si="49"/>
        <v>1968055</v>
      </c>
    </row>
    <row r="257" spans="1:16" s="21" customFormat="1" ht="23.25" customHeight="1" x14ac:dyDescent="0.2">
      <c r="A257" s="18" t="s">
        <v>218</v>
      </c>
      <c r="B257" s="18" t="s">
        <v>219</v>
      </c>
      <c r="C257" s="18" t="s">
        <v>287</v>
      </c>
      <c r="D257" s="31" t="s">
        <v>468</v>
      </c>
      <c r="E257" s="47">
        <f t="shared" si="47"/>
        <v>0</v>
      </c>
      <c r="F257" s="47"/>
      <c r="G257" s="47"/>
      <c r="H257" s="47"/>
      <c r="I257" s="47"/>
      <c r="J257" s="47">
        <f t="shared" si="48"/>
        <v>389224698</v>
      </c>
      <c r="K257" s="47">
        <v>389224698</v>
      </c>
      <c r="L257" s="47">
        <v>0</v>
      </c>
      <c r="M257" s="47">
        <v>0</v>
      </c>
      <c r="N257" s="47">
        <v>0</v>
      </c>
      <c r="O257" s="47">
        <v>389224698</v>
      </c>
      <c r="P257" s="48">
        <f t="shared" si="49"/>
        <v>389224698</v>
      </c>
    </row>
    <row r="258" spans="1:16" s="24" customFormat="1" ht="18.75" hidden="1" x14ac:dyDescent="0.2">
      <c r="A258" s="22"/>
      <c r="B258" s="22"/>
      <c r="C258" s="22"/>
      <c r="D258" s="23" t="s">
        <v>303</v>
      </c>
      <c r="E258" s="47">
        <f t="shared" si="47"/>
        <v>0</v>
      </c>
      <c r="F258" s="47"/>
      <c r="G258" s="47"/>
      <c r="H258" s="47"/>
      <c r="I258" s="47"/>
      <c r="J258" s="47">
        <f t="shared" si="48"/>
        <v>0</v>
      </c>
      <c r="K258" s="47"/>
      <c r="L258" s="47"/>
      <c r="M258" s="47"/>
      <c r="N258" s="47"/>
      <c r="O258" s="47"/>
      <c r="P258" s="48">
        <f t="shared" si="49"/>
        <v>0</v>
      </c>
    </row>
    <row r="259" spans="1:16" s="24" customFormat="1" ht="19.5" hidden="1" x14ac:dyDescent="0.2">
      <c r="A259" s="22"/>
      <c r="B259" s="22"/>
      <c r="C259" s="22"/>
      <c r="D259" s="23" t="s">
        <v>305</v>
      </c>
      <c r="E259" s="49">
        <f t="shared" si="47"/>
        <v>0</v>
      </c>
      <c r="F259" s="49"/>
      <c r="G259" s="49"/>
      <c r="H259" s="49"/>
      <c r="I259" s="49"/>
      <c r="J259" s="49">
        <f t="shared" si="48"/>
        <v>0</v>
      </c>
      <c r="K259" s="49"/>
      <c r="L259" s="49"/>
      <c r="M259" s="49"/>
      <c r="N259" s="49"/>
      <c r="O259" s="49"/>
      <c r="P259" s="50">
        <f t="shared" si="49"/>
        <v>0</v>
      </c>
    </row>
    <row r="260" spans="1:16" s="21" customFormat="1" ht="22.5" customHeight="1" x14ac:dyDescent="0.2">
      <c r="A260" s="18" t="s">
        <v>220</v>
      </c>
      <c r="B260" s="18" t="s">
        <v>221</v>
      </c>
      <c r="C260" s="18" t="s">
        <v>287</v>
      </c>
      <c r="D260" s="31" t="s">
        <v>463</v>
      </c>
      <c r="E260" s="47">
        <f t="shared" si="47"/>
        <v>0</v>
      </c>
      <c r="F260" s="47"/>
      <c r="G260" s="47"/>
      <c r="H260" s="47"/>
      <c r="I260" s="47"/>
      <c r="J260" s="47">
        <f t="shared" ref="J260:J291" si="50">L260+O260</f>
        <v>111408111</v>
      </c>
      <c r="K260" s="47">
        <v>111408111</v>
      </c>
      <c r="L260" s="47">
        <v>0</v>
      </c>
      <c r="M260" s="47">
        <v>0</v>
      </c>
      <c r="N260" s="47">
        <v>0</v>
      </c>
      <c r="O260" s="47">
        <v>111408111</v>
      </c>
      <c r="P260" s="48">
        <f t="shared" si="49"/>
        <v>111408111</v>
      </c>
    </row>
    <row r="261" spans="1:16" s="26" customFormat="1" ht="18.75" hidden="1" x14ac:dyDescent="0.2">
      <c r="A261" s="22"/>
      <c r="B261" s="22"/>
      <c r="C261" s="22"/>
      <c r="D261" s="23" t="s">
        <v>303</v>
      </c>
      <c r="E261" s="47">
        <f t="shared" ref="E261:E269" si="51">F261+I261</f>
        <v>0</v>
      </c>
      <c r="F261" s="47"/>
      <c r="G261" s="47"/>
      <c r="H261" s="47"/>
      <c r="I261" s="47"/>
      <c r="J261" s="47">
        <f t="shared" si="50"/>
        <v>0</v>
      </c>
      <c r="K261" s="47"/>
      <c r="L261" s="47"/>
      <c r="M261" s="47"/>
      <c r="N261" s="47"/>
      <c r="O261" s="47"/>
      <c r="P261" s="48">
        <f t="shared" ref="P261:P269" si="52">E261+J261</f>
        <v>0</v>
      </c>
    </row>
    <row r="262" spans="1:16" s="26" customFormat="1" ht="19.5" hidden="1" x14ac:dyDescent="0.2">
      <c r="A262" s="22"/>
      <c r="B262" s="22"/>
      <c r="C262" s="22"/>
      <c r="D262" s="23" t="s">
        <v>305</v>
      </c>
      <c r="E262" s="49">
        <f t="shared" si="51"/>
        <v>0</v>
      </c>
      <c r="F262" s="49"/>
      <c r="G262" s="49"/>
      <c r="H262" s="49"/>
      <c r="I262" s="49"/>
      <c r="J262" s="49">
        <f t="shared" si="50"/>
        <v>0</v>
      </c>
      <c r="K262" s="49"/>
      <c r="L262" s="49"/>
      <c r="M262" s="49"/>
      <c r="N262" s="49"/>
      <c r="O262" s="49"/>
      <c r="P262" s="50">
        <f t="shared" si="52"/>
        <v>0</v>
      </c>
    </row>
    <row r="263" spans="1:16" s="21" customFormat="1" ht="36" customHeight="1" x14ac:dyDescent="0.2">
      <c r="A263" s="18" t="s">
        <v>494</v>
      </c>
      <c r="B263" s="18" t="s">
        <v>462</v>
      </c>
      <c r="C263" s="18" t="s">
        <v>287</v>
      </c>
      <c r="D263" s="31" t="s">
        <v>507</v>
      </c>
      <c r="E263" s="47">
        <f t="shared" si="51"/>
        <v>0</v>
      </c>
      <c r="F263" s="47"/>
      <c r="G263" s="47"/>
      <c r="H263" s="47"/>
      <c r="I263" s="47"/>
      <c r="J263" s="47">
        <f t="shared" si="50"/>
        <v>3195304</v>
      </c>
      <c r="K263" s="47">
        <v>3195304</v>
      </c>
      <c r="L263" s="47">
        <v>0</v>
      </c>
      <c r="M263" s="47">
        <v>0</v>
      </c>
      <c r="N263" s="47">
        <v>0</v>
      </c>
      <c r="O263" s="47">
        <v>3195304</v>
      </c>
      <c r="P263" s="48">
        <f t="shared" si="52"/>
        <v>3195304</v>
      </c>
    </row>
    <row r="264" spans="1:16" s="26" customFormat="1" ht="18.75" hidden="1" x14ac:dyDescent="0.2">
      <c r="A264" s="22"/>
      <c r="B264" s="22"/>
      <c r="C264" s="22"/>
      <c r="D264" s="23" t="s">
        <v>303</v>
      </c>
      <c r="E264" s="47">
        <f t="shared" si="51"/>
        <v>0</v>
      </c>
      <c r="F264" s="47"/>
      <c r="G264" s="47"/>
      <c r="H264" s="47"/>
      <c r="I264" s="47"/>
      <c r="J264" s="47">
        <f t="shared" si="50"/>
        <v>0</v>
      </c>
      <c r="K264" s="47"/>
      <c r="L264" s="47"/>
      <c r="M264" s="47"/>
      <c r="N264" s="47"/>
      <c r="O264" s="47"/>
      <c r="P264" s="48">
        <f t="shared" si="52"/>
        <v>0</v>
      </c>
    </row>
    <row r="265" spans="1:16" s="26" customFormat="1" ht="19.5" hidden="1" x14ac:dyDescent="0.2">
      <c r="A265" s="22"/>
      <c r="B265" s="22"/>
      <c r="C265" s="22"/>
      <c r="D265" s="23" t="s">
        <v>305</v>
      </c>
      <c r="E265" s="49">
        <f t="shared" si="51"/>
        <v>0</v>
      </c>
      <c r="F265" s="49"/>
      <c r="G265" s="49"/>
      <c r="H265" s="49"/>
      <c r="I265" s="49"/>
      <c r="J265" s="49">
        <f t="shared" si="50"/>
        <v>0</v>
      </c>
      <c r="K265" s="49"/>
      <c r="L265" s="49"/>
      <c r="M265" s="49"/>
      <c r="N265" s="49"/>
      <c r="O265" s="49"/>
      <c r="P265" s="50">
        <f t="shared" si="52"/>
        <v>0</v>
      </c>
    </row>
    <row r="266" spans="1:16" s="21" customFormat="1" ht="24.75" customHeight="1" x14ac:dyDescent="0.2">
      <c r="A266" s="18" t="s">
        <v>495</v>
      </c>
      <c r="B266" s="18" t="s">
        <v>505</v>
      </c>
      <c r="C266" s="18" t="s">
        <v>287</v>
      </c>
      <c r="D266" s="31" t="s">
        <v>508</v>
      </c>
      <c r="E266" s="47">
        <f>F266+I266</f>
        <v>0</v>
      </c>
      <c r="F266" s="47"/>
      <c r="G266" s="47"/>
      <c r="H266" s="47"/>
      <c r="I266" s="47"/>
      <c r="J266" s="47">
        <f t="shared" si="50"/>
        <v>160000</v>
      </c>
      <c r="K266" s="47">
        <v>160000</v>
      </c>
      <c r="L266" s="47">
        <v>0</v>
      </c>
      <c r="M266" s="47">
        <v>0</v>
      </c>
      <c r="N266" s="47">
        <v>0</v>
      </c>
      <c r="O266" s="47">
        <v>160000</v>
      </c>
      <c r="P266" s="48">
        <f>E266+J266</f>
        <v>160000</v>
      </c>
    </row>
    <row r="267" spans="1:16" s="26" customFormat="1" ht="18.75" hidden="1" x14ac:dyDescent="0.2">
      <c r="A267" s="22"/>
      <c r="B267" s="22"/>
      <c r="C267" s="22"/>
      <c r="D267" s="23" t="s">
        <v>303</v>
      </c>
      <c r="E267" s="47">
        <f>F267+I267</f>
        <v>0</v>
      </c>
      <c r="F267" s="47"/>
      <c r="G267" s="47"/>
      <c r="H267" s="47"/>
      <c r="I267" s="47"/>
      <c r="J267" s="47">
        <f t="shared" si="50"/>
        <v>0</v>
      </c>
      <c r="K267" s="47"/>
      <c r="L267" s="47"/>
      <c r="M267" s="47"/>
      <c r="N267" s="47"/>
      <c r="O267" s="47"/>
      <c r="P267" s="48">
        <f>E267+J267</f>
        <v>0</v>
      </c>
    </row>
    <row r="268" spans="1:16" s="26" customFormat="1" ht="19.5" hidden="1" x14ac:dyDescent="0.2">
      <c r="A268" s="22"/>
      <c r="B268" s="22"/>
      <c r="C268" s="22"/>
      <c r="D268" s="23" t="s">
        <v>305</v>
      </c>
      <c r="E268" s="49">
        <f>F268+I268</f>
        <v>0</v>
      </c>
      <c r="F268" s="49"/>
      <c r="G268" s="49"/>
      <c r="H268" s="49"/>
      <c r="I268" s="49"/>
      <c r="J268" s="49">
        <f t="shared" si="50"/>
        <v>0</v>
      </c>
      <c r="K268" s="49"/>
      <c r="L268" s="49"/>
      <c r="M268" s="49"/>
      <c r="N268" s="49"/>
      <c r="O268" s="49"/>
      <c r="P268" s="50">
        <f>E268+J268</f>
        <v>0</v>
      </c>
    </row>
    <row r="269" spans="1:16" s="21" customFormat="1" ht="38.25" customHeight="1" x14ac:dyDescent="0.2">
      <c r="A269" s="55" t="s">
        <v>504</v>
      </c>
      <c r="B269" s="55" t="s">
        <v>506</v>
      </c>
      <c r="C269" s="55" t="s">
        <v>287</v>
      </c>
      <c r="D269" s="31" t="s">
        <v>509</v>
      </c>
      <c r="E269" s="47">
        <f t="shared" si="51"/>
        <v>0</v>
      </c>
      <c r="F269" s="47"/>
      <c r="G269" s="47"/>
      <c r="H269" s="47"/>
      <c r="I269" s="47"/>
      <c r="J269" s="47">
        <f t="shared" si="50"/>
        <v>146620309</v>
      </c>
      <c r="K269" s="47">
        <v>146620309</v>
      </c>
      <c r="L269" s="47">
        <v>0</v>
      </c>
      <c r="M269" s="47">
        <v>0</v>
      </c>
      <c r="N269" s="47">
        <v>0</v>
      </c>
      <c r="O269" s="47">
        <v>146620309</v>
      </c>
      <c r="P269" s="48">
        <f t="shared" si="52"/>
        <v>146620309</v>
      </c>
    </row>
    <row r="270" spans="1:16" s="26" customFormat="1" ht="18.75" hidden="1" x14ac:dyDescent="0.2">
      <c r="A270" s="56"/>
      <c r="B270" s="56"/>
      <c r="C270" s="56"/>
      <c r="D270" s="23" t="s">
        <v>303</v>
      </c>
      <c r="E270" s="47">
        <f t="shared" ref="E270:E291" si="53">F270+I270</f>
        <v>0</v>
      </c>
      <c r="F270" s="47"/>
      <c r="G270" s="47"/>
      <c r="H270" s="47"/>
      <c r="I270" s="47"/>
      <c r="J270" s="47">
        <f t="shared" si="50"/>
        <v>0</v>
      </c>
      <c r="K270" s="47"/>
      <c r="L270" s="47"/>
      <c r="M270" s="47"/>
      <c r="N270" s="47"/>
      <c r="O270" s="47"/>
      <c r="P270" s="48">
        <f t="shared" ref="P270:P275" si="54">E270+J270</f>
        <v>0</v>
      </c>
    </row>
    <row r="271" spans="1:16" s="26" customFormat="1" ht="19.5" hidden="1" x14ac:dyDescent="0.2">
      <c r="A271" s="57"/>
      <c r="B271" s="57"/>
      <c r="C271" s="57"/>
      <c r="D271" s="23" t="s">
        <v>595</v>
      </c>
      <c r="E271" s="49">
        <f t="shared" si="53"/>
        <v>0</v>
      </c>
      <c r="F271" s="49"/>
      <c r="G271" s="49"/>
      <c r="H271" s="49"/>
      <c r="I271" s="49"/>
      <c r="J271" s="49">
        <f t="shared" si="50"/>
        <v>0</v>
      </c>
      <c r="K271" s="49"/>
      <c r="L271" s="49"/>
      <c r="M271" s="49"/>
      <c r="N271" s="49"/>
      <c r="O271" s="49"/>
      <c r="P271" s="50">
        <f t="shared" si="54"/>
        <v>0</v>
      </c>
    </row>
    <row r="272" spans="1:16" s="24" customFormat="1" ht="37.5" x14ac:dyDescent="0.2">
      <c r="A272" s="18" t="s">
        <v>510</v>
      </c>
      <c r="B272" s="18" t="s">
        <v>512</v>
      </c>
      <c r="C272" s="18" t="s">
        <v>287</v>
      </c>
      <c r="D272" s="19" t="s">
        <v>593</v>
      </c>
      <c r="E272" s="47">
        <f t="shared" si="53"/>
        <v>0</v>
      </c>
      <c r="F272" s="47"/>
      <c r="G272" s="47"/>
      <c r="H272" s="47"/>
      <c r="I272" s="47"/>
      <c r="J272" s="47">
        <f t="shared" si="50"/>
        <v>49046542</v>
      </c>
      <c r="K272" s="47">
        <v>49046542</v>
      </c>
      <c r="L272" s="47">
        <v>0</v>
      </c>
      <c r="M272" s="47">
        <v>0</v>
      </c>
      <c r="N272" s="47">
        <v>0</v>
      </c>
      <c r="O272" s="47">
        <v>49046542</v>
      </c>
      <c r="P272" s="48">
        <f t="shared" si="54"/>
        <v>49046542</v>
      </c>
    </row>
    <row r="273" spans="1:16" s="24" customFormat="1" ht="37.5" x14ac:dyDescent="0.2">
      <c r="A273" s="18" t="s">
        <v>511</v>
      </c>
      <c r="B273" s="18" t="s">
        <v>513</v>
      </c>
      <c r="C273" s="18" t="s">
        <v>287</v>
      </c>
      <c r="D273" s="19" t="s">
        <v>514</v>
      </c>
      <c r="E273" s="47">
        <f t="shared" si="53"/>
        <v>0</v>
      </c>
      <c r="F273" s="47"/>
      <c r="G273" s="47"/>
      <c r="H273" s="47"/>
      <c r="I273" s="47"/>
      <c r="J273" s="47">
        <f t="shared" si="50"/>
        <v>1280000</v>
      </c>
      <c r="K273" s="47">
        <v>1280000</v>
      </c>
      <c r="L273" s="47">
        <v>0</v>
      </c>
      <c r="M273" s="47">
        <v>0</v>
      </c>
      <c r="N273" s="47">
        <v>0</v>
      </c>
      <c r="O273" s="47">
        <v>1280000</v>
      </c>
      <c r="P273" s="48">
        <f t="shared" si="54"/>
        <v>1280000</v>
      </c>
    </row>
    <row r="274" spans="1:16" s="21" customFormat="1" ht="56.25" x14ac:dyDescent="0.2">
      <c r="A274" s="18" t="s">
        <v>29</v>
      </c>
      <c r="B274" s="18" t="s">
        <v>21</v>
      </c>
      <c r="C274" s="18" t="s">
        <v>302</v>
      </c>
      <c r="D274" s="19" t="s">
        <v>22</v>
      </c>
      <c r="E274" s="47">
        <f t="shared" si="53"/>
        <v>0</v>
      </c>
      <c r="F274" s="47"/>
      <c r="G274" s="47"/>
      <c r="H274" s="47"/>
      <c r="I274" s="47"/>
      <c r="J274" s="47">
        <f>L274+O274</f>
        <v>42268505</v>
      </c>
      <c r="K274" s="47">
        <v>42268505</v>
      </c>
      <c r="L274" s="47">
        <v>0</v>
      </c>
      <c r="M274" s="47">
        <v>0</v>
      </c>
      <c r="N274" s="47">
        <v>0</v>
      </c>
      <c r="O274" s="47">
        <v>42268505</v>
      </c>
      <c r="P274" s="48">
        <f t="shared" si="54"/>
        <v>42268505</v>
      </c>
    </row>
    <row r="275" spans="1:16" s="21" customFormat="1" ht="56.25" x14ac:dyDescent="0.2">
      <c r="A275" s="18" t="s">
        <v>4</v>
      </c>
      <c r="B275" s="18" t="s">
        <v>3</v>
      </c>
      <c r="C275" s="18" t="s">
        <v>302</v>
      </c>
      <c r="D275" s="19" t="s">
        <v>5</v>
      </c>
      <c r="E275" s="47">
        <f t="shared" si="53"/>
        <v>0</v>
      </c>
      <c r="F275" s="47"/>
      <c r="G275" s="47"/>
      <c r="H275" s="47"/>
      <c r="I275" s="47"/>
      <c r="J275" s="47">
        <f>L275+O275</f>
        <v>11047051</v>
      </c>
      <c r="K275" s="47">
        <v>11047051</v>
      </c>
      <c r="L275" s="47">
        <v>0</v>
      </c>
      <c r="M275" s="47">
        <v>0</v>
      </c>
      <c r="N275" s="47">
        <v>0</v>
      </c>
      <c r="O275" s="47">
        <v>11047051</v>
      </c>
      <c r="P275" s="48">
        <f t="shared" si="54"/>
        <v>11047051</v>
      </c>
    </row>
    <row r="276" spans="1:16" s="26" customFormat="1" ht="126.75" hidden="1" customHeight="1" x14ac:dyDescent="0.2">
      <c r="A276" s="18"/>
      <c r="B276" s="18"/>
      <c r="C276" s="18"/>
      <c r="D276" s="23" t="s">
        <v>303</v>
      </c>
      <c r="E276" s="49">
        <f t="shared" si="53"/>
        <v>0</v>
      </c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50"/>
    </row>
    <row r="277" spans="1:16" s="26" customFormat="1" ht="126.75" hidden="1" customHeight="1" x14ac:dyDescent="0.2">
      <c r="A277" s="18"/>
      <c r="B277" s="18"/>
      <c r="C277" s="18"/>
      <c r="D277" s="23" t="s">
        <v>305</v>
      </c>
      <c r="E277" s="49">
        <f t="shared" si="53"/>
        <v>0</v>
      </c>
      <c r="F277" s="49"/>
      <c r="G277" s="49"/>
      <c r="H277" s="49"/>
      <c r="I277" s="49"/>
      <c r="J277" s="49">
        <f>L277+O277</f>
        <v>0</v>
      </c>
      <c r="K277" s="49"/>
      <c r="L277" s="49"/>
      <c r="M277" s="49">
        <v>0</v>
      </c>
      <c r="N277" s="49">
        <v>0</v>
      </c>
      <c r="O277" s="49"/>
      <c r="P277" s="50">
        <f>E277+J277</f>
        <v>0</v>
      </c>
    </row>
    <row r="278" spans="1:16" s="26" customFormat="1" ht="113.25" customHeight="1" x14ac:dyDescent="0.2">
      <c r="A278" s="58" t="s">
        <v>450</v>
      </c>
      <c r="B278" s="58" t="s">
        <v>451</v>
      </c>
      <c r="C278" s="58" t="s">
        <v>302</v>
      </c>
      <c r="D278" s="19" t="s">
        <v>582</v>
      </c>
      <c r="E278" s="47">
        <f t="shared" si="53"/>
        <v>0</v>
      </c>
      <c r="F278" s="47"/>
      <c r="G278" s="47"/>
      <c r="H278" s="47"/>
      <c r="I278" s="47"/>
      <c r="J278" s="47">
        <f t="shared" si="50"/>
        <v>265240325</v>
      </c>
      <c r="K278" s="47">
        <v>265240325</v>
      </c>
      <c r="L278" s="47">
        <v>0</v>
      </c>
      <c r="M278" s="47">
        <v>0</v>
      </c>
      <c r="N278" s="47">
        <v>0</v>
      </c>
      <c r="O278" s="47">
        <v>265240325</v>
      </c>
      <c r="P278" s="48">
        <f>E278+J278</f>
        <v>265240325</v>
      </c>
    </row>
    <row r="279" spans="1:16" s="26" customFormat="1" ht="17.25" customHeight="1" x14ac:dyDescent="0.2">
      <c r="A279" s="59"/>
      <c r="B279" s="59"/>
      <c r="C279" s="59"/>
      <c r="D279" s="23" t="s">
        <v>303</v>
      </c>
      <c r="E279" s="49">
        <f t="shared" si="53"/>
        <v>0</v>
      </c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50"/>
    </row>
    <row r="280" spans="1:16" s="26" customFormat="1" ht="30.75" customHeight="1" x14ac:dyDescent="0.2">
      <c r="A280" s="60"/>
      <c r="B280" s="60"/>
      <c r="C280" s="60"/>
      <c r="D280" s="23" t="s">
        <v>305</v>
      </c>
      <c r="E280" s="49">
        <f t="shared" si="53"/>
        <v>0</v>
      </c>
      <c r="F280" s="49"/>
      <c r="G280" s="49"/>
      <c r="H280" s="49"/>
      <c r="I280" s="49"/>
      <c r="J280" s="49">
        <f>L280+O280</f>
        <v>184552900</v>
      </c>
      <c r="K280" s="49">
        <v>184552900</v>
      </c>
      <c r="L280" s="49"/>
      <c r="M280" s="49">
        <v>0</v>
      </c>
      <c r="N280" s="49">
        <v>0</v>
      </c>
      <c r="O280" s="49">
        <v>184552900</v>
      </c>
      <c r="P280" s="50">
        <f>E280+J280</f>
        <v>184552900</v>
      </c>
    </row>
    <row r="281" spans="1:16" s="26" customFormat="1" ht="47.25" customHeight="1" x14ac:dyDescent="0.2">
      <c r="A281" s="61" t="s">
        <v>37</v>
      </c>
      <c r="B281" s="61" t="s">
        <v>38</v>
      </c>
      <c r="C281" s="61" t="s">
        <v>302</v>
      </c>
      <c r="D281" s="19" t="s">
        <v>39</v>
      </c>
      <c r="E281" s="47">
        <f t="shared" si="53"/>
        <v>0</v>
      </c>
      <c r="F281" s="47"/>
      <c r="G281" s="47"/>
      <c r="H281" s="47"/>
      <c r="I281" s="47"/>
      <c r="J281" s="47">
        <f>L281+O281</f>
        <v>56346842</v>
      </c>
      <c r="K281" s="47">
        <v>56346842</v>
      </c>
      <c r="L281" s="47">
        <v>0</v>
      </c>
      <c r="M281" s="47">
        <v>0</v>
      </c>
      <c r="N281" s="47">
        <v>0</v>
      </c>
      <c r="O281" s="47">
        <v>56346842</v>
      </c>
      <c r="P281" s="48">
        <f>E281+J281</f>
        <v>56346842</v>
      </c>
    </row>
    <row r="282" spans="1:16" s="26" customFormat="1" ht="19.5" x14ac:dyDescent="0.2">
      <c r="A282" s="61"/>
      <c r="B282" s="61"/>
      <c r="C282" s="61"/>
      <c r="D282" s="23" t="s">
        <v>303</v>
      </c>
      <c r="E282" s="49">
        <f t="shared" si="53"/>
        <v>0</v>
      </c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50"/>
    </row>
    <row r="283" spans="1:16" s="26" customFormat="1" ht="26.25" customHeight="1" x14ac:dyDescent="0.2">
      <c r="A283" s="61"/>
      <c r="B283" s="61"/>
      <c r="C283" s="61"/>
      <c r="D283" s="23" t="s">
        <v>305</v>
      </c>
      <c r="E283" s="49">
        <f t="shared" si="53"/>
        <v>0</v>
      </c>
      <c r="F283" s="49"/>
      <c r="G283" s="49"/>
      <c r="H283" s="49"/>
      <c r="I283" s="49"/>
      <c r="J283" s="49">
        <f>L283+O283</f>
        <v>51771811</v>
      </c>
      <c r="K283" s="49">
        <v>51771811</v>
      </c>
      <c r="L283" s="49">
        <v>0</v>
      </c>
      <c r="M283" s="49">
        <v>0</v>
      </c>
      <c r="N283" s="49">
        <v>0</v>
      </c>
      <c r="O283" s="49">
        <v>51771811</v>
      </c>
      <c r="P283" s="50">
        <f>E283+J283</f>
        <v>51771811</v>
      </c>
    </row>
    <row r="284" spans="1:16" s="21" customFormat="1" ht="79.5" customHeight="1" x14ac:dyDescent="0.2">
      <c r="A284" s="18" t="s">
        <v>42</v>
      </c>
      <c r="B284" s="18" t="s">
        <v>43</v>
      </c>
      <c r="C284" s="18" t="s">
        <v>302</v>
      </c>
      <c r="D284" s="19" t="s">
        <v>44</v>
      </c>
      <c r="E284" s="47">
        <f t="shared" si="53"/>
        <v>0</v>
      </c>
      <c r="F284" s="47"/>
      <c r="G284" s="47"/>
      <c r="H284" s="47"/>
      <c r="I284" s="47"/>
      <c r="J284" s="47">
        <f>L284+O284</f>
        <v>118492922</v>
      </c>
      <c r="K284" s="47">
        <v>118492922</v>
      </c>
      <c r="L284" s="47">
        <v>0</v>
      </c>
      <c r="M284" s="47">
        <v>0</v>
      </c>
      <c r="N284" s="47">
        <v>0</v>
      </c>
      <c r="O284" s="47">
        <v>118492922</v>
      </c>
      <c r="P284" s="48">
        <f>E284+J284</f>
        <v>118492922</v>
      </c>
    </row>
    <row r="285" spans="1:16" s="26" customFormat="1" ht="19.5" hidden="1" x14ac:dyDescent="0.2">
      <c r="A285" s="32"/>
      <c r="B285" s="32"/>
      <c r="C285" s="32"/>
      <c r="D285" s="23" t="s">
        <v>303</v>
      </c>
      <c r="E285" s="49">
        <f t="shared" si="53"/>
        <v>0</v>
      </c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50"/>
    </row>
    <row r="286" spans="1:16" s="26" customFormat="1" ht="19.5" hidden="1" x14ac:dyDescent="0.2">
      <c r="A286" s="32"/>
      <c r="B286" s="32"/>
      <c r="C286" s="32"/>
      <c r="D286" s="23" t="s">
        <v>305</v>
      </c>
      <c r="E286" s="49">
        <f t="shared" si="53"/>
        <v>0</v>
      </c>
      <c r="F286" s="49"/>
      <c r="G286" s="49"/>
      <c r="H286" s="49"/>
      <c r="I286" s="49"/>
      <c r="J286" s="49">
        <f>L286+O286</f>
        <v>0</v>
      </c>
      <c r="K286" s="49"/>
      <c r="L286" s="49"/>
      <c r="M286" s="49">
        <v>0</v>
      </c>
      <c r="N286" s="49">
        <v>0</v>
      </c>
      <c r="O286" s="49"/>
      <c r="P286" s="50">
        <f t="shared" ref="P286:P291" si="55">E286+J286</f>
        <v>0</v>
      </c>
    </row>
    <row r="287" spans="1:16" s="21" customFormat="1" ht="47.25" customHeight="1" x14ac:dyDescent="0.2">
      <c r="A287" s="18" t="s">
        <v>11</v>
      </c>
      <c r="B287" s="18" t="s">
        <v>12</v>
      </c>
      <c r="C287" s="18" t="s">
        <v>302</v>
      </c>
      <c r="D287" s="19" t="s">
        <v>13</v>
      </c>
      <c r="E287" s="47">
        <f t="shared" si="53"/>
        <v>0</v>
      </c>
      <c r="F287" s="47"/>
      <c r="G287" s="47"/>
      <c r="H287" s="47"/>
      <c r="I287" s="47"/>
      <c r="J287" s="47">
        <f>L287+O287</f>
        <v>67792032</v>
      </c>
      <c r="K287" s="47">
        <v>67792032</v>
      </c>
      <c r="L287" s="47">
        <v>0</v>
      </c>
      <c r="M287" s="47">
        <v>0</v>
      </c>
      <c r="N287" s="47">
        <v>0</v>
      </c>
      <c r="O287" s="47">
        <v>67792032</v>
      </c>
      <c r="P287" s="48">
        <f t="shared" si="55"/>
        <v>67792032</v>
      </c>
    </row>
    <row r="288" spans="1:16" s="21" customFormat="1" ht="42" customHeight="1" x14ac:dyDescent="0.2">
      <c r="A288" s="55" t="s">
        <v>590</v>
      </c>
      <c r="B288" s="55" t="s">
        <v>584</v>
      </c>
      <c r="C288" s="55" t="s">
        <v>302</v>
      </c>
      <c r="D288" s="19" t="s">
        <v>248</v>
      </c>
      <c r="E288" s="47">
        <f>F288+I288</f>
        <v>0</v>
      </c>
      <c r="F288" s="47"/>
      <c r="G288" s="47"/>
      <c r="H288" s="47"/>
      <c r="I288" s="47"/>
      <c r="J288" s="47">
        <f>L288+O288</f>
        <v>449550745</v>
      </c>
      <c r="K288" s="47">
        <v>449550745</v>
      </c>
      <c r="L288" s="47">
        <v>0</v>
      </c>
      <c r="M288" s="47">
        <v>0</v>
      </c>
      <c r="N288" s="47">
        <v>0</v>
      </c>
      <c r="O288" s="47">
        <v>449550745</v>
      </c>
      <c r="P288" s="48">
        <f t="shared" si="55"/>
        <v>449550745</v>
      </c>
    </row>
    <row r="289" spans="1:16" s="26" customFormat="1" ht="18.75" hidden="1" x14ac:dyDescent="0.2">
      <c r="A289" s="56"/>
      <c r="B289" s="56"/>
      <c r="C289" s="56"/>
      <c r="D289" s="23" t="s">
        <v>303</v>
      </c>
      <c r="E289" s="47">
        <f>F289+I289</f>
        <v>0</v>
      </c>
      <c r="F289" s="47"/>
      <c r="G289" s="47"/>
      <c r="H289" s="47"/>
      <c r="I289" s="47"/>
      <c r="J289" s="47">
        <f>L289+O289</f>
        <v>0</v>
      </c>
      <c r="K289" s="47"/>
      <c r="L289" s="47"/>
      <c r="M289" s="47"/>
      <c r="N289" s="47"/>
      <c r="O289" s="47"/>
      <c r="P289" s="48">
        <f t="shared" si="55"/>
        <v>0</v>
      </c>
    </row>
    <row r="290" spans="1:16" s="26" customFormat="1" ht="19.5" hidden="1" x14ac:dyDescent="0.2">
      <c r="A290" s="57"/>
      <c r="B290" s="57"/>
      <c r="C290" s="57"/>
      <c r="D290" s="23" t="s">
        <v>595</v>
      </c>
      <c r="E290" s="49">
        <f>F290+I290</f>
        <v>0</v>
      </c>
      <c r="F290" s="49"/>
      <c r="G290" s="49"/>
      <c r="H290" s="49"/>
      <c r="I290" s="49"/>
      <c r="J290" s="49">
        <f>L290+O290</f>
        <v>0</v>
      </c>
      <c r="K290" s="49"/>
      <c r="L290" s="49"/>
      <c r="M290" s="49"/>
      <c r="N290" s="49"/>
      <c r="O290" s="49"/>
      <c r="P290" s="50">
        <f t="shared" si="55"/>
        <v>0</v>
      </c>
    </row>
    <row r="291" spans="1:16" s="21" customFormat="1" ht="37.5" x14ac:dyDescent="0.2">
      <c r="A291" s="18" t="s">
        <v>515</v>
      </c>
      <c r="B291" s="18" t="s">
        <v>516</v>
      </c>
      <c r="C291" s="18" t="s">
        <v>302</v>
      </c>
      <c r="D291" s="19" t="s">
        <v>517</v>
      </c>
      <c r="E291" s="47">
        <f t="shared" si="53"/>
        <v>339733</v>
      </c>
      <c r="F291" s="47">
        <v>339733</v>
      </c>
      <c r="G291" s="47"/>
      <c r="H291" s="47"/>
      <c r="I291" s="47"/>
      <c r="J291" s="47">
        <f t="shared" si="50"/>
        <v>0</v>
      </c>
      <c r="K291" s="47"/>
      <c r="L291" s="47"/>
      <c r="M291" s="47"/>
      <c r="N291" s="47"/>
      <c r="O291" s="47"/>
      <c r="P291" s="48">
        <f t="shared" si="55"/>
        <v>339733</v>
      </c>
    </row>
    <row r="292" spans="1:16" s="24" customFormat="1" ht="25.5" customHeight="1" x14ac:dyDescent="0.2">
      <c r="A292" s="18" t="s">
        <v>222</v>
      </c>
      <c r="B292" s="18" t="s">
        <v>65</v>
      </c>
      <c r="C292" s="18" t="s">
        <v>276</v>
      </c>
      <c r="D292" s="19" t="s">
        <v>64</v>
      </c>
      <c r="E292" s="47">
        <f>E294+E295</f>
        <v>0</v>
      </c>
      <c r="F292" s="47">
        <f t="shared" ref="F292:P292" si="56">F294+F295</f>
        <v>0</v>
      </c>
      <c r="G292" s="47">
        <f t="shared" si="56"/>
        <v>0</v>
      </c>
      <c r="H292" s="47">
        <f t="shared" si="56"/>
        <v>0</v>
      </c>
      <c r="I292" s="47">
        <f t="shared" si="56"/>
        <v>0</v>
      </c>
      <c r="J292" s="47">
        <f t="shared" si="56"/>
        <v>500000</v>
      </c>
      <c r="K292" s="47">
        <f>K294+K295</f>
        <v>500000</v>
      </c>
      <c r="L292" s="47">
        <f t="shared" si="56"/>
        <v>0</v>
      </c>
      <c r="M292" s="47">
        <f t="shared" si="56"/>
        <v>0</v>
      </c>
      <c r="N292" s="47">
        <f t="shared" si="56"/>
        <v>0</v>
      </c>
      <c r="O292" s="47">
        <f t="shared" si="56"/>
        <v>500000</v>
      </c>
      <c r="P292" s="48">
        <f t="shared" si="56"/>
        <v>500000</v>
      </c>
    </row>
    <row r="293" spans="1:16" s="24" customFormat="1" ht="18.75" x14ac:dyDescent="0.2">
      <c r="A293" s="18"/>
      <c r="B293" s="18"/>
      <c r="C293" s="18"/>
      <c r="D293" s="19" t="s">
        <v>304</v>
      </c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8"/>
    </row>
    <row r="294" spans="1:16" s="24" customFormat="1" ht="62.25" customHeight="1" x14ac:dyDescent="0.2">
      <c r="A294" s="18"/>
      <c r="B294" s="18"/>
      <c r="C294" s="18"/>
      <c r="D294" s="19" t="s">
        <v>330</v>
      </c>
      <c r="E294" s="47">
        <f>F294+I294</f>
        <v>0</v>
      </c>
      <c r="F294" s="47"/>
      <c r="G294" s="47"/>
      <c r="H294" s="47"/>
      <c r="I294" s="47"/>
      <c r="J294" s="47">
        <f>L294+O294</f>
        <v>500000</v>
      </c>
      <c r="K294" s="47">
        <v>500000</v>
      </c>
      <c r="L294" s="47">
        <v>0</v>
      </c>
      <c r="M294" s="47">
        <v>0</v>
      </c>
      <c r="N294" s="47">
        <v>0</v>
      </c>
      <c r="O294" s="47">
        <v>500000</v>
      </c>
      <c r="P294" s="48">
        <f>E294+J294</f>
        <v>500000</v>
      </c>
    </row>
    <row r="295" spans="1:16" s="24" customFormat="1" ht="56.25" hidden="1" x14ac:dyDescent="0.2">
      <c r="A295" s="18"/>
      <c r="B295" s="18"/>
      <c r="C295" s="18"/>
      <c r="D295" s="19" t="s">
        <v>268</v>
      </c>
      <c r="E295" s="47">
        <f>F295+I295</f>
        <v>0</v>
      </c>
      <c r="F295" s="47"/>
      <c r="G295" s="47"/>
      <c r="H295" s="47"/>
      <c r="I295" s="47"/>
      <c r="J295" s="47">
        <f>L295+O295</f>
        <v>0</v>
      </c>
      <c r="K295" s="47"/>
      <c r="L295" s="47"/>
      <c r="M295" s="47"/>
      <c r="N295" s="47"/>
      <c r="O295" s="47"/>
      <c r="P295" s="48">
        <f>E295+J295</f>
        <v>0</v>
      </c>
    </row>
    <row r="296" spans="1:16" s="33" customFormat="1" ht="63" customHeight="1" x14ac:dyDescent="0.2">
      <c r="A296" s="13" t="s">
        <v>223</v>
      </c>
      <c r="B296" s="13"/>
      <c r="C296" s="13"/>
      <c r="D296" s="14" t="s">
        <v>420</v>
      </c>
      <c r="E296" s="45">
        <f>E297</f>
        <v>1753500</v>
      </c>
      <c r="F296" s="45">
        <f t="shared" ref="F296:P297" si="57">F297</f>
        <v>1753500</v>
      </c>
      <c r="G296" s="45">
        <f t="shared" si="57"/>
        <v>0</v>
      </c>
      <c r="H296" s="45">
        <f t="shared" si="57"/>
        <v>0</v>
      </c>
      <c r="I296" s="45">
        <f t="shared" si="57"/>
        <v>0</v>
      </c>
      <c r="J296" s="45">
        <f t="shared" si="57"/>
        <v>140300</v>
      </c>
      <c r="K296" s="45">
        <f>K297</f>
        <v>140300</v>
      </c>
      <c r="L296" s="45">
        <f t="shared" si="57"/>
        <v>0</v>
      </c>
      <c r="M296" s="45">
        <f t="shared" si="57"/>
        <v>0</v>
      </c>
      <c r="N296" s="45">
        <f t="shared" si="57"/>
        <v>0</v>
      </c>
      <c r="O296" s="45">
        <f t="shared" si="57"/>
        <v>140300</v>
      </c>
      <c r="P296" s="45">
        <f t="shared" si="57"/>
        <v>1893800</v>
      </c>
    </row>
    <row r="297" spans="1:16" s="33" customFormat="1" ht="57.75" customHeight="1" x14ac:dyDescent="0.2">
      <c r="A297" s="16" t="s">
        <v>224</v>
      </c>
      <c r="B297" s="13"/>
      <c r="C297" s="16"/>
      <c r="D297" s="25" t="s">
        <v>420</v>
      </c>
      <c r="E297" s="46">
        <f>F297+I297</f>
        <v>1753500</v>
      </c>
      <c r="F297" s="46">
        <f>F298</f>
        <v>1753500</v>
      </c>
      <c r="G297" s="46">
        <f>G298</f>
        <v>0</v>
      </c>
      <c r="H297" s="46">
        <f>H298</f>
        <v>0</v>
      </c>
      <c r="I297" s="46">
        <f>I298</f>
        <v>0</v>
      </c>
      <c r="J297" s="46">
        <f>L297+O297</f>
        <v>140300</v>
      </c>
      <c r="K297" s="46">
        <f>K298</f>
        <v>140300</v>
      </c>
      <c r="L297" s="46">
        <f>L298</f>
        <v>0</v>
      </c>
      <c r="M297" s="46">
        <f t="shared" si="57"/>
        <v>0</v>
      </c>
      <c r="N297" s="46">
        <f t="shared" si="57"/>
        <v>0</v>
      </c>
      <c r="O297" s="46">
        <f t="shared" si="57"/>
        <v>140300</v>
      </c>
      <c r="P297" s="45">
        <f>E297+J297</f>
        <v>1893800</v>
      </c>
    </row>
    <row r="298" spans="1:16" s="24" customFormat="1" ht="37.5" x14ac:dyDescent="0.2">
      <c r="A298" s="18" t="s">
        <v>226</v>
      </c>
      <c r="B298" s="18" t="s">
        <v>225</v>
      </c>
      <c r="C298" s="18" t="s">
        <v>287</v>
      </c>
      <c r="D298" s="19" t="s">
        <v>227</v>
      </c>
      <c r="E298" s="47">
        <f>F298+I298</f>
        <v>1753500</v>
      </c>
      <c r="F298" s="47">
        <f>1753500</f>
        <v>1753500</v>
      </c>
      <c r="G298" s="47"/>
      <c r="H298" s="47"/>
      <c r="I298" s="47"/>
      <c r="J298" s="47">
        <f>L298+O298</f>
        <v>140300</v>
      </c>
      <c r="K298" s="47">
        <f>140300</f>
        <v>140300</v>
      </c>
      <c r="L298" s="47"/>
      <c r="M298" s="47"/>
      <c r="N298" s="47"/>
      <c r="O298" s="47">
        <f>140300</f>
        <v>140300</v>
      </c>
      <c r="P298" s="48">
        <f>E298+J298</f>
        <v>1893800</v>
      </c>
    </row>
    <row r="299" spans="1:16" s="33" customFormat="1" ht="80.25" customHeight="1" x14ac:dyDescent="0.2">
      <c r="A299" s="13" t="s">
        <v>394</v>
      </c>
      <c r="B299" s="13"/>
      <c r="C299" s="13"/>
      <c r="D299" s="14" t="s">
        <v>423</v>
      </c>
      <c r="E299" s="45">
        <f>E300</f>
        <v>20413400</v>
      </c>
      <c r="F299" s="45">
        <f t="shared" ref="F299:P302" si="58">F300</f>
        <v>20413400</v>
      </c>
      <c r="G299" s="45">
        <f t="shared" si="58"/>
        <v>0</v>
      </c>
      <c r="H299" s="45">
        <f t="shared" si="58"/>
        <v>0</v>
      </c>
      <c r="I299" s="45">
        <f t="shared" si="58"/>
        <v>0</v>
      </c>
      <c r="J299" s="45">
        <f t="shared" si="58"/>
        <v>1200000</v>
      </c>
      <c r="K299" s="45">
        <f>K300</f>
        <v>1200000</v>
      </c>
      <c r="L299" s="45">
        <f t="shared" si="58"/>
        <v>0</v>
      </c>
      <c r="M299" s="45">
        <f t="shared" si="58"/>
        <v>0</v>
      </c>
      <c r="N299" s="45">
        <f t="shared" si="58"/>
        <v>0</v>
      </c>
      <c r="O299" s="45">
        <f t="shared" si="58"/>
        <v>1200000</v>
      </c>
      <c r="P299" s="45">
        <f t="shared" si="58"/>
        <v>21613400</v>
      </c>
    </row>
    <row r="300" spans="1:16" s="33" customFormat="1" ht="63" customHeight="1" x14ac:dyDescent="0.2">
      <c r="A300" s="16" t="s">
        <v>395</v>
      </c>
      <c r="B300" s="13"/>
      <c r="C300" s="16"/>
      <c r="D300" s="25" t="s">
        <v>423</v>
      </c>
      <c r="E300" s="46">
        <f>F300+I300</f>
        <v>20413400</v>
      </c>
      <c r="F300" s="46">
        <f>F301</f>
        <v>20413400</v>
      </c>
      <c r="G300" s="46">
        <f t="shared" si="58"/>
        <v>0</v>
      </c>
      <c r="H300" s="46">
        <f t="shared" si="58"/>
        <v>0</v>
      </c>
      <c r="I300" s="46">
        <f t="shared" si="58"/>
        <v>0</v>
      </c>
      <c r="J300" s="46">
        <f>L300+O300</f>
        <v>1200000</v>
      </c>
      <c r="K300" s="46">
        <f>K301</f>
        <v>1200000</v>
      </c>
      <c r="L300" s="46">
        <f>L301</f>
        <v>0</v>
      </c>
      <c r="M300" s="46">
        <f t="shared" si="58"/>
        <v>0</v>
      </c>
      <c r="N300" s="46">
        <f t="shared" si="58"/>
        <v>0</v>
      </c>
      <c r="O300" s="46">
        <f t="shared" si="58"/>
        <v>1200000</v>
      </c>
      <c r="P300" s="45">
        <f>E300+J300</f>
        <v>21613400</v>
      </c>
    </row>
    <row r="301" spans="1:16" s="24" customFormat="1" ht="37.5" customHeight="1" x14ac:dyDescent="0.2">
      <c r="A301" s="18" t="s">
        <v>242</v>
      </c>
      <c r="B301" s="18" t="s">
        <v>243</v>
      </c>
      <c r="C301" s="18" t="s">
        <v>286</v>
      </c>
      <c r="D301" s="19" t="s">
        <v>244</v>
      </c>
      <c r="E301" s="47">
        <f>F301+I301</f>
        <v>20413400</v>
      </c>
      <c r="F301" s="47">
        <v>20413400</v>
      </c>
      <c r="G301" s="47"/>
      <c r="H301" s="47"/>
      <c r="I301" s="47"/>
      <c r="J301" s="47">
        <f>L301+O301</f>
        <v>1200000</v>
      </c>
      <c r="K301" s="47">
        <v>1200000</v>
      </c>
      <c r="L301" s="47"/>
      <c r="M301" s="47"/>
      <c r="N301" s="47"/>
      <c r="O301" s="47">
        <v>1200000</v>
      </c>
      <c r="P301" s="48">
        <f>E301+J301</f>
        <v>21613400</v>
      </c>
    </row>
    <row r="302" spans="1:16" s="33" customFormat="1" ht="75" x14ac:dyDescent="0.2">
      <c r="A302" s="13" t="s">
        <v>7</v>
      </c>
      <c r="B302" s="13"/>
      <c r="C302" s="13"/>
      <c r="D302" s="14" t="s">
        <v>10</v>
      </c>
      <c r="E302" s="45">
        <f>E303</f>
        <v>6218721</v>
      </c>
      <c r="F302" s="45">
        <f t="shared" si="58"/>
        <v>6218721</v>
      </c>
      <c r="G302" s="45">
        <f t="shared" si="58"/>
        <v>0</v>
      </c>
      <c r="H302" s="45">
        <f t="shared" si="58"/>
        <v>0</v>
      </c>
      <c r="I302" s="45">
        <f t="shared" si="58"/>
        <v>0</v>
      </c>
      <c r="J302" s="45">
        <f t="shared" si="58"/>
        <v>21193649</v>
      </c>
      <c r="K302" s="45">
        <f>K303</f>
        <v>21193649</v>
      </c>
      <c r="L302" s="45">
        <f t="shared" si="58"/>
        <v>0</v>
      </c>
      <c r="M302" s="45">
        <f t="shared" si="58"/>
        <v>0</v>
      </c>
      <c r="N302" s="45">
        <f t="shared" si="58"/>
        <v>0</v>
      </c>
      <c r="O302" s="45">
        <f t="shared" si="58"/>
        <v>21193649</v>
      </c>
      <c r="P302" s="45">
        <f t="shared" si="58"/>
        <v>27412370</v>
      </c>
    </row>
    <row r="303" spans="1:16" s="33" customFormat="1" ht="75" x14ac:dyDescent="0.2">
      <c r="A303" s="16" t="s">
        <v>8</v>
      </c>
      <c r="B303" s="13"/>
      <c r="C303" s="16"/>
      <c r="D303" s="25" t="s">
        <v>10</v>
      </c>
      <c r="E303" s="46">
        <f>F303+I303</f>
        <v>6218721</v>
      </c>
      <c r="F303" s="46">
        <f>F305+F304</f>
        <v>6218721</v>
      </c>
      <c r="G303" s="46">
        <f>G305+G304</f>
        <v>0</v>
      </c>
      <c r="H303" s="46">
        <f>H305+H304</f>
        <v>0</v>
      </c>
      <c r="I303" s="46">
        <f>I305+I304</f>
        <v>0</v>
      </c>
      <c r="J303" s="46">
        <f>L303+O303</f>
        <v>21193649</v>
      </c>
      <c r="K303" s="46">
        <f>K305+K304</f>
        <v>21193649</v>
      </c>
      <c r="L303" s="46">
        <f>L305+L304</f>
        <v>0</v>
      </c>
      <c r="M303" s="46">
        <f>M305+M304</f>
        <v>0</v>
      </c>
      <c r="N303" s="46">
        <f>N305+N304</f>
        <v>0</v>
      </c>
      <c r="O303" s="46">
        <f>O305+O304</f>
        <v>21193649</v>
      </c>
      <c r="P303" s="45">
        <f>E303+J303</f>
        <v>27412370</v>
      </c>
    </row>
    <row r="304" spans="1:16" s="24" customFormat="1" ht="24.75" customHeight="1" x14ac:dyDescent="0.2">
      <c r="A304" s="18" t="s">
        <v>601</v>
      </c>
      <c r="B304" s="18" t="s">
        <v>602</v>
      </c>
      <c r="C304" s="18" t="s">
        <v>604</v>
      </c>
      <c r="D304" s="19" t="s">
        <v>603</v>
      </c>
      <c r="E304" s="47">
        <f>F304+I304</f>
        <v>409992</v>
      </c>
      <c r="F304" s="47">
        <v>409992</v>
      </c>
      <c r="G304" s="47"/>
      <c r="H304" s="47"/>
      <c r="I304" s="47"/>
      <c r="J304" s="47">
        <f>L304+O304</f>
        <v>83908</v>
      </c>
      <c r="K304" s="47">
        <v>83908</v>
      </c>
      <c r="L304" s="47">
        <v>0</v>
      </c>
      <c r="M304" s="47">
        <v>0</v>
      </c>
      <c r="N304" s="47">
        <v>0</v>
      </c>
      <c r="O304" s="47">
        <v>83908</v>
      </c>
      <c r="P304" s="48">
        <f>E304+J304</f>
        <v>493900</v>
      </c>
    </row>
    <row r="305" spans="1:16" s="24" customFormat="1" ht="56.25" x14ac:dyDescent="0.2">
      <c r="A305" s="18" t="s">
        <v>9</v>
      </c>
      <c r="B305" s="18" t="s">
        <v>241</v>
      </c>
      <c r="C305" s="18" t="s">
        <v>276</v>
      </c>
      <c r="D305" s="19" t="s">
        <v>585</v>
      </c>
      <c r="E305" s="47">
        <f>F305+I305</f>
        <v>5808729</v>
      </c>
      <c r="F305" s="47">
        <v>5808729</v>
      </c>
      <c r="G305" s="47"/>
      <c r="H305" s="47"/>
      <c r="I305" s="47"/>
      <c r="J305" s="47">
        <f>L305+O305</f>
        <v>21109741</v>
      </c>
      <c r="K305" s="47">
        <v>21109741</v>
      </c>
      <c r="L305" s="47">
        <v>0</v>
      </c>
      <c r="M305" s="47">
        <v>0</v>
      </c>
      <c r="N305" s="47">
        <v>0</v>
      </c>
      <c r="O305" s="47">
        <v>21109741</v>
      </c>
      <c r="P305" s="48">
        <f>E305+J305</f>
        <v>26918470</v>
      </c>
    </row>
    <row r="306" spans="1:16" s="15" customFormat="1" ht="78" customHeight="1" x14ac:dyDescent="0.2">
      <c r="A306" s="13" t="s">
        <v>191</v>
      </c>
      <c r="B306" s="13"/>
      <c r="C306" s="13"/>
      <c r="D306" s="14" t="s">
        <v>417</v>
      </c>
      <c r="E306" s="45">
        <f>E307</f>
        <v>9912000</v>
      </c>
      <c r="F306" s="45">
        <f t="shared" ref="F306:O307" si="59">F307</f>
        <v>9912000</v>
      </c>
      <c r="G306" s="45">
        <f t="shared" si="59"/>
        <v>0</v>
      </c>
      <c r="H306" s="45">
        <f t="shared" si="59"/>
        <v>0</v>
      </c>
      <c r="I306" s="45">
        <f t="shared" si="59"/>
        <v>0</v>
      </c>
      <c r="J306" s="45">
        <f>J307</f>
        <v>0</v>
      </c>
      <c r="K306" s="45">
        <f>K307</f>
        <v>0</v>
      </c>
      <c r="L306" s="45">
        <f t="shared" si="59"/>
        <v>0</v>
      </c>
      <c r="M306" s="45">
        <f t="shared" si="59"/>
        <v>0</v>
      </c>
      <c r="N306" s="45">
        <f t="shared" si="59"/>
        <v>0</v>
      </c>
      <c r="O306" s="45">
        <f t="shared" si="59"/>
        <v>0</v>
      </c>
      <c r="P306" s="45">
        <f>P307</f>
        <v>9912000</v>
      </c>
    </row>
    <row r="307" spans="1:16" s="15" customFormat="1" ht="72" customHeight="1" x14ac:dyDescent="0.2">
      <c r="A307" s="16" t="s">
        <v>192</v>
      </c>
      <c r="B307" s="13"/>
      <c r="C307" s="16"/>
      <c r="D307" s="25" t="s">
        <v>417</v>
      </c>
      <c r="E307" s="46">
        <f>F307+I307</f>
        <v>9912000</v>
      </c>
      <c r="F307" s="46">
        <f>F308</f>
        <v>9912000</v>
      </c>
      <c r="G307" s="46">
        <f t="shared" si="59"/>
        <v>0</v>
      </c>
      <c r="H307" s="46">
        <f t="shared" si="59"/>
        <v>0</v>
      </c>
      <c r="I307" s="46">
        <f t="shared" si="59"/>
        <v>0</v>
      </c>
      <c r="J307" s="46">
        <f>L307+O307</f>
        <v>0</v>
      </c>
      <c r="K307" s="46">
        <f t="shared" si="59"/>
        <v>0</v>
      </c>
      <c r="L307" s="46">
        <f t="shared" si="59"/>
        <v>0</v>
      </c>
      <c r="M307" s="46">
        <f t="shared" si="59"/>
        <v>0</v>
      </c>
      <c r="N307" s="46">
        <f t="shared" si="59"/>
        <v>0</v>
      </c>
      <c r="O307" s="46">
        <f t="shared" si="59"/>
        <v>0</v>
      </c>
      <c r="P307" s="45">
        <f>J307+E307</f>
        <v>9912000</v>
      </c>
    </row>
    <row r="308" spans="1:16" s="21" customFormat="1" ht="31.5" customHeight="1" x14ac:dyDescent="0.2">
      <c r="A308" s="18" t="s">
        <v>536</v>
      </c>
      <c r="B308" s="18" t="s">
        <v>534</v>
      </c>
      <c r="C308" s="18" t="s">
        <v>310</v>
      </c>
      <c r="D308" s="19" t="s">
        <v>535</v>
      </c>
      <c r="E308" s="47">
        <f>F308+I308</f>
        <v>9912000</v>
      </c>
      <c r="F308" s="47">
        <v>9912000</v>
      </c>
      <c r="G308" s="47"/>
      <c r="H308" s="47"/>
      <c r="I308" s="47"/>
      <c r="J308" s="47">
        <f>L308+O308</f>
        <v>0</v>
      </c>
      <c r="K308" s="47"/>
      <c r="L308" s="47"/>
      <c r="M308" s="47"/>
      <c r="N308" s="47"/>
      <c r="O308" s="47"/>
      <c r="P308" s="48">
        <f>E308+J308</f>
        <v>9912000</v>
      </c>
    </row>
    <row r="309" spans="1:16" s="33" customFormat="1" ht="57" customHeight="1" x14ac:dyDescent="0.2">
      <c r="A309" s="13" t="s">
        <v>398</v>
      </c>
      <c r="B309" s="13"/>
      <c r="C309" s="13"/>
      <c r="D309" s="14" t="s">
        <v>421</v>
      </c>
      <c r="E309" s="45">
        <f>E310</f>
        <v>4226200</v>
      </c>
      <c r="F309" s="45">
        <f t="shared" ref="F309:P309" si="60">F310</f>
        <v>4226200</v>
      </c>
      <c r="G309" s="45">
        <f t="shared" si="60"/>
        <v>0</v>
      </c>
      <c r="H309" s="45">
        <f t="shared" si="60"/>
        <v>0</v>
      </c>
      <c r="I309" s="45">
        <f t="shared" si="60"/>
        <v>0</v>
      </c>
      <c r="J309" s="45">
        <f t="shared" si="60"/>
        <v>0</v>
      </c>
      <c r="K309" s="45">
        <f t="shared" si="60"/>
        <v>0</v>
      </c>
      <c r="L309" s="45">
        <f t="shared" si="60"/>
        <v>0</v>
      </c>
      <c r="M309" s="45">
        <f t="shared" si="60"/>
        <v>0</v>
      </c>
      <c r="N309" s="45">
        <f t="shared" si="60"/>
        <v>0</v>
      </c>
      <c r="O309" s="45">
        <f t="shared" si="60"/>
        <v>0</v>
      </c>
      <c r="P309" s="45">
        <f t="shared" si="60"/>
        <v>4226200</v>
      </c>
    </row>
    <row r="310" spans="1:16" s="33" customFormat="1" ht="55.5" customHeight="1" x14ac:dyDescent="0.2">
      <c r="A310" s="16" t="s">
        <v>399</v>
      </c>
      <c r="B310" s="13"/>
      <c r="C310" s="16"/>
      <c r="D310" s="25" t="s">
        <v>421</v>
      </c>
      <c r="E310" s="46">
        <f>F310+I310</f>
        <v>4226200</v>
      </c>
      <c r="F310" s="46">
        <f>F313+F314+F312+F311</f>
        <v>4226200</v>
      </c>
      <c r="G310" s="46">
        <f>G313+G314+G312+G311</f>
        <v>0</v>
      </c>
      <c r="H310" s="46">
        <f>H313+H314+H312+H311</f>
        <v>0</v>
      </c>
      <c r="I310" s="46">
        <f>I313+I314+I312+I311</f>
        <v>0</v>
      </c>
      <c r="J310" s="46">
        <f>L310+O310</f>
        <v>0</v>
      </c>
      <c r="K310" s="46">
        <f>K313+K314+K312+K311</f>
        <v>0</v>
      </c>
      <c r="L310" s="46">
        <f>L313+L314+L312+L311</f>
        <v>0</v>
      </c>
      <c r="M310" s="46">
        <f>M313+M314+M312+M311</f>
        <v>0</v>
      </c>
      <c r="N310" s="46">
        <f>N313+N314+N312+N311</f>
        <v>0</v>
      </c>
      <c r="O310" s="46">
        <f>O313+O314+O312+O311</f>
        <v>0</v>
      </c>
      <c r="P310" s="45">
        <f>E310+J310</f>
        <v>4226200</v>
      </c>
    </row>
    <row r="311" spans="1:16" s="21" customFormat="1" ht="38.25" customHeight="1" x14ac:dyDescent="0.2">
      <c r="A311" s="18" t="s">
        <v>502</v>
      </c>
      <c r="B311" s="18" t="s">
        <v>556</v>
      </c>
      <c r="C311" s="18" t="s">
        <v>313</v>
      </c>
      <c r="D311" s="19" t="s">
        <v>558</v>
      </c>
      <c r="E311" s="47">
        <f>F311+I311</f>
        <v>4226200</v>
      </c>
      <c r="F311" s="47">
        <v>4226200</v>
      </c>
      <c r="G311" s="47"/>
      <c r="H311" s="47"/>
      <c r="I311" s="47"/>
      <c r="J311" s="47">
        <f>L311+O311</f>
        <v>0</v>
      </c>
      <c r="K311" s="47"/>
      <c r="L311" s="47"/>
      <c r="M311" s="47"/>
      <c r="N311" s="47"/>
      <c r="O311" s="47"/>
      <c r="P311" s="48">
        <f>E311+J311</f>
        <v>4226200</v>
      </c>
    </row>
    <row r="312" spans="1:16" s="24" customFormat="1" ht="37.5" hidden="1" x14ac:dyDescent="0.2">
      <c r="A312" s="18" t="s">
        <v>228</v>
      </c>
      <c r="B312" s="18" t="s">
        <v>230</v>
      </c>
      <c r="C312" s="18" t="s">
        <v>288</v>
      </c>
      <c r="D312" s="19" t="s">
        <v>229</v>
      </c>
      <c r="E312" s="47">
        <f t="shared" ref="E312:E317" si="61">F312+I312</f>
        <v>0</v>
      </c>
      <c r="F312" s="47"/>
      <c r="G312" s="47"/>
      <c r="H312" s="47"/>
      <c r="I312" s="47"/>
      <c r="J312" s="47">
        <f t="shared" ref="J312:J317" si="62">L312+O312</f>
        <v>0</v>
      </c>
      <c r="K312" s="47"/>
      <c r="L312" s="47"/>
      <c r="M312" s="47"/>
      <c r="N312" s="47"/>
      <c r="O312" s="47"/>
      <c r="P312" s="48">
        <f t="shared" ref="P312:P317" si="63">E312+J312</f>
        <v>0</v>
      </c>
    </row>
    <row r="313" spans="1:16" s="24" customFormat="1" ht="37.5" hidden="1" x14ac:dyDescent="0.2">
      <c r="A313" s="18" t="s">
        <v>231</v>
      </c>
      <c r="B313" s="18" t="s">
        <v>232</v>
      </c>
      <c r="C313" s="18" t="s">
        <v>288</v>
      </c>
      <c r="D313" s="19" t="s">
        <v>234</v>
      </c>
      <c r="E313" s="47">
        <f t="shared" si="61"/>
        <v>0</v>
      </c>
      <c r="F313" s="47"/>
      <c r="G313" s="47"/>
      <c r="H313" s="47"/>
      <c r="I313" s="47"/>
      <c r="J313" s="47">
        <f t="shared" si="62"/>
        <v>0</v>
      </c>
      <c r="K313" s="47"/>
      <c r="L313" s="47"/>
      <c r="M313" s="47"/>
      <c r="N313" s="47"/>
      <c r="O313" s="47"/>
      <c r="P313" s="48">
        <f t="shared" si="63"/>
        <v>0</v>
      </c>
    </row>
    <row r="314" spans="1:16" s="24" customFormat="1" ht="18.75" hidden="1" x14ac:dyDescent="0.2">
      <c r="A314" s="28">
        <v>2419770</v>
      </c>
      <c r="B314" s="18" t="s">
        <v>65</v>
      </c>
      <c r="C314" s="28" t="s">
        <v>276</v>
      </c>
      <c r="D314" s="19" t="s">
        <v>235</v>
      </c>
      <c r="E314" s="47">
        <f t="shared" si="61"/>
        <v>0</v>
      </c>
      <c r="F314" s="47">
        <f>F316+F317</f>
        <v>0</v>
      </c>
      <c r="G314" s="47">
        <f>G316+G317</f>
        <v>0</v>
      </c>
      <c r="H314" s="47">
        <f>H316+H317</f>
        <v>0</v>
      </c>
      <c r="I314" s="47">
        <f>I316+I317</f>
        <v>0</v>
      </c>
      <c r="J314" s="47">
        <f t="shared" si="62"/>
        <v>0</v>
      </c>
      <c r="K314" s="47">
        <f>K316+K317</f>
        <v>0</v>
      </c>
      <c r="L314" s="47">
        <f>L316+L317</f>
        <v>0</v>
      </c>
      <c r="M314" s="47">
        <f>M316+M317</f>
        <v>0</v>
      </c>
      <c r="N314" s="47">
        <f>N316+N317</f>
        <v>0</v>
      </c>
      <c r="O314" s="47">
        <f>O316+O317</f>
        <v>0</v>
      </c>
      <c r="P314" s="48">
        <f t="shared" si="63"/>
        <v>0</v>
      </c>
    </row>
    <row r="315" spans="1:16" s="24" customFormat="1" ht="126.75" hidden="1" customHeight="1" x14ac:dyDescent="0.2">
      <c r="A315" s="28"/>
      <c r="B315" s="28"/>
      <c r="C315" s="28"/>
      <c r="D315" s="19" t="s">
        <v>304</v>
      </c>
      <c r="E315" s="47">
        <f t="shared" si="61"/>
        <v>0</v>
      </c>
      <c r="F315" s="47"/>
      <c r="G315" s="47"/>
      <c r="H315" s="47"/>
      <c r="I315" s="47"/>
      <c r="J315" s="47">
        <f t="shared" si="62"/>
        <v>0</v>
      </c>
      <c r="K315" s="47"/>
      <c r="L315" s="47"/>
      <c r="M315" s="47"/>
      <c r="N315" s="47"/>
      <c r="O315" s="47"/>
      <c r="P315" s="48">
        <f t="shared" si="63"/>
        <v>0</v>
      </c>
    </row>
    <row r="316" spans="1:16" s="24" customFormat="1" ht="126.75" hidden="1" customHeight="1" x14ac:dyDescent="0.2">
      <c r="A316" s="28"/>
      <c r="B316" s="18"/>
      <c r="C316" s="28"/>
      <c r="D316" s="19" t="s">
        <v>333</v>
      </c>
      <c r="E316" s="47">
        <f t="shared" si="61"/>
        <v>0</v>
      </c>
      <c r="F316" s="47"/>
      <c r="G316" s="47"/>
      <c r="H316" s="47"/>
      <c r="I316" s="47"/>
      <c r="J316" s="47">
        <f t="shared" si="62"/>
        <v>0</v>
      </c>
      <c r="K316" s="47"/>
      <c r="L316" s="47"/>
      <c r="M316" s="47"/>
      <c r="N316" s="47"/>
      <c r="O316" s="47"/>
      <c r="P316" s="48">
        <f t="shared" si="63"/>
        <v>0</v>
      </c>
    </row>
    <row r="317" spans="1:16" s="24" customFormat="1" ht="126.75" hidden="1" customHeight="1" x14ac:dyDescent="0.2">
      <c r="A317" s="28"/>
      <c r="B317" s="18"/>
      <c r="C317" s="28"/>
      <c r="D317" s="19" t="s">
        <v>409</v>
      </c>
      <c r="E317" s="47">
        <f t="shared" si="61"/>
        <v>0</v>
      </c>
      <c r="F317" s="47"/>
      <c r="G317" s="47"/>
      <c r="H317" s="47"/>
      <c r="I317" s="47"/>
      <c r="J317" s="47">
        <f t="shared" si="62"/>
        <v>0</v>
      </c>
      <c r="K317" s="47"/>
      <c r="L317" s="47"/>
      <c r="M317" s="47"/>
      <c r="N317" s="47"/>
      <c r="O317" s="47"/>
      <c r="P317" s="48">
        <f t="shared" si="63"/>
        <v>0</v>
      </c>
    </row>
    <row r="318" spans="1:16" s="15" customFormat="1" ht="58.5" customHeight="1" x14ac:dyDescent="0.2">
      <c r="A318" s="13" t="s">
        <v>74</v>
      </c>
      <c r="B318" s="13"/>
      <c r="C318" s="13"/>
      <c r="D318" s="14" t="s">
        <v>104</v>
      </c>
      <c r="E318" s="45">
        <f>E319</f>
        <v>2100000</v>
      </c>
      <c r="F318" s="45">
        <f>F319</f>
        <v>2100000</v>
      </c>
      <c r="G318" s="45">
        <f t="shared" ref="G318:P319" si="64">G319</f>
        <v>0</v>
      </c>
      <c r="H318" s="45">
        <f t="shared" si="64"/>
        <v>0</v>
      </c>
      <c r="I318" s="45">
        <f t="shared" si="64"/>
        <v>0</v>
      </c>
      <c r="J318" s="45">
        <f t="shared" si="64"/>
        <v>0</v>
      </c>
      <c r="K318" s="45">
        <f>K319</f>
        <v>0</v>
      </c>
      <c r="L318" s="45">
        <f t="shared" si="64"/>
        <v>0</v>
      </c>
      <c r="M318" s="45">
        <f t="shared" si="64"/>
        <v>0</v>
      </c>
      <c r="N318" s="45">
        <f t="shared" si="64"/>
        <v>0</v>
      </c>
      <c r="O318" s="45">
        <f t="shared" si="64"/>
        <v>0</v>
      </c>
      <c r="P318" s="45">
        <f t="shared" si="64"/>
        <v>2100000</v>
      </c>
    </row>
    <row r="319" spans="1:16" s="15" customFormat="1" ht="58.5" customHeight="1" x14ac:dyDescent="0.2">
      <c r="A319" s="16" t="s">
        <v>75</v>
      </c>
      <c r="B319" s="18"/>
      <c r="C319" s="18"/>
      <c r="D319" s="25" t="s">
        <v>104</v>
      </c>
      <c r="E319" s="46">
        <f>F319+I319</f>
        <v>2100000</v>
      </c>
      <c r="F319" s="46">
        <f>F320</f>
        <v>2100000</v>
      </c>
      <c r="G319" s="46">
        <f t="shared" si="64"/>
        <v>0</v>
      </c>
      <c r="H319" s="46">
        <f t="shared" si="64"/>
        <v>0</v>
      </c>
      <c r="I319" s="46">
        <f t="shared" si="64"/>
        <v>0</v>
      </c>
      <c r="J319" s="46">
        <f>L319+O319</f>
        <v>0</v>
      </c>
      <c r="K319" s="46">
        <f t="shared" si="64"/>
        <v>0</v>
      </c>
      <c r="L319" s="46">
        <f t="shared" si="64"/>
        <v>0</v>
      </c>
      <c r="M319" s="46">
        <f t="shared" si="64"/>
        <v>0</v>
      </c>
      <c r="N319" s="46">
        <f t="shared" si="64"/>
        <v>0</v>
      </c>
      <c r="O319" s="46">
        <f t="shared" si="64"/>
        <v>0</v>
      </c>
      <c r="P319" s="45">
        <f>E319+J319</f>
        <v>2100000</v>
      </c>
    </row>
    <row r="320" spans="1:16" s="24" customFormat="1" ht="47.25" customHeight="1" x14ac:dyDescent="0.2">
      <c r="A320" s="18" t="s">
        <v>454</v>
      </c>
      <c r="B320" s="18" t="s">
        <v>452</v>
      </c>
      <c r="C320" s="18" t="s">
        <v>334</v>
      </c>
      <c r="D320" s="19" t="s">
        <v>453</v>
      </c>
      <c r="E320" s="47">
        <f>F320+I320</f>
        <v>2100000</v>
      </c>
      <c r="F320" s="47">
        <v>2100000</v>
      </c>
      <c r="G320" s="47"/>
      <c r="H320" s="47"/>
      <c r="I320" s="47"/>
      <c r="J320" s="47">
        <f>L320+O320</f>
        <v>0</v>
      </c>
      <c r="K320" s="47"/>
      <c r="L320" s="47"/>
      <c r="M320" s="47"/>
      <c r="N320" s="47"/>
      <c r="O320" s="47"/>
      <c r="P320" s="48">
        <f>E320+J320</f>
        <v>2100000</v>
      </c>
    </row>
    <row r="321" spans="1:16" s="33" customFormat="1" ht="54.75" customHeight="1" x14ac:dyDescent="0.2">
      <c r="A321" s="13" t="s">
        <v>246</v>
      </c>
      <c r="B321" s="13"/>
      <c r="C321" s="13"/>
      <c r="D321" s="14" t="s">
        <v>425</v>
      </c>
      <c r="E321" s="45">
        <f>E322</f>
        <v>12210000</v>
      </c>
      <c r="F321" s="45">
        <f t="shared" ref="F321:P321" si="65">F322</f>
        <v>11710000</v>
      </c>
      <c r="G321" s="45">
        <f t="shared" si="65"/>
        <v>0</v>
      </c>
      <c r="H321" s="45">
        <f t="shared" si="65"/>
        <v>0</v>
      </c>
      <c r="I321" s="45">
        <f t="shared" si="65"/>
        <v>500000</v>
      </c>
      <c r="J321" s="45">
        <f t="shared" si="65"/>
        <v>0</v>
      </c>
      <c r="K321" s="45">
        <f t="shared" si="65"/>
        <v>0</v>
      </c>
      <c r="L321" s="45">
        <f t="shared" si="65"/>
        <v>0</v>
      </c>
      <c r="M321" s="45">
        <f t="shared" si="65"/>
        <v>0</v>
      </c>
      <c r="N321" s="45">
        <f t="shared" si="65"/>
        <v>0</v>
      </c>
      <c r="O321" s="45">
        <f t="shared" si="65"/>
        <v>0</v>
      </c>
      <c r="P321" s="45">
        <f t="shared" si="65"/>
        <v>12210000</v>
      </c>
    </row>
    <row r="322" spans="1:16" s="33" customFormat="1" ht="58.5" customHeight="1" x14ac:dyDescent="0.2">
      <c r="A322" s="16" t="s">
        <v>247</v>
      </c>
      <c r="B322" s="13"/>
      <c r="C322" s="16"/>
      <c r="D322" s="25" t="s">
        <v>425</v>
      </c>
      <c r="E322" s="46">
        <f>F322+I322</f>
        <v>12210000</v>
      </c>
      <c r="F322" s="46">
        <f>F323+F324+F326+F325</f>
        <v>11710000</v>
      </c>
      <c r="G322" s="46">
        <f>G323+G324+G326+G325</f>
        <v>0</v>
      </c>
      <c r="H322" s="46">
        <f>H323+H324+H326+H325</f>
        <v>0</v>
      </c>
      <c r="I322" s="46">
        <f>I323+I324+I326+I325</f>
        <v>500000</v>
      </c>
      <c r="J322" s="46">
        <f>L322+O322</f>
        <v>0</v>
      </c>
      <c r="K322" s="46">
        <f>K323+K324+K326+K325</f>
        <v>0</v>
      </c>
      <c r="L322" s="46">
        <f>L323+L324+L326+L325</f>
        <v>0</v>
      </c>
      <c r="M322" s="46">
        <f>M323+M324+M326+M325</f>
        <v>0</v>
      </c>
      <c r="N322" s="46">
        <f>N323+N324+N326+N325</f>
        <v>0</v>
      </c>
      <c r="O322" s="46">
        <f>O323+O324+O326+O325</f>
        <v>0</v>
      </c>
      <c r="P322" s="45">
        <f>E322+J322</f>
        <v>12210000</v>
      </c>
    </row>
    <row r="323" spans="1:16" s="24" customFormat="1" ht="37.5" x14ac:dyDescent="0.2">
      <c r="A323" s="18" t="s">
        <v>583</v>
      </c>
      <c r="B323" s="18" t="s">
        <v>584</v>
      </c>
      <c r="C323" s="18" t="s">
        <v>302</v>
      </c>
      <c r="D323" s="19" t="s">
        <v>248</v>
      </c>
      <c r="E323" s="47">
        <f>F323+I323</f>
        <v>8050000</v>
      </c>
      <c r="F323" s="47">
        <v>7550000</v>
      </c>
      <c r="G323" s="47">
        <v>0</v>
      </c>
      <c r="H323" s="47">
        <v>0</v>
      </c>
      <c r="I323" s="47">
        <v>500000</v>
      </c>
      <c r="J323" s="47">
        <f>L323+O323</f>
        <v>0</v>
      </c>
      <c r="K323" s="47"/>
      <c r="L323" s="47"/>
      <c r="M323" s="47"/>
      <c r="N323" s="47"/>
      <c r="O323" s="47"/>
      <c r="P323" s="48">
        <f>E323+J323</f>
        <v>8050000</v>
      </c>
    </row>
    <row r="324" spans="1:16" s="24" customFormat="1" ht="39.75" customHeight="1" x14ac:dyDescent="0.2">
      <c r="A324" s="18" t="s">
        <v>249</v>
      </c>
      <c r="B324" s="18" t="s">
        <v>267</v>
      </c>
      <c r="C324" s="18" t="s">
        <v>282</v>
      </c>
      <c r="D324" s="19" t="s">
        <v>405</v>
      </c>
      <c r="E324" s="47">
        <f>F324+I324</f>
        <v>500000</v>
      </c>
      <c r="F324" s="47">
        <v>500000</v>
      </c>
      <c r="G324" s="47"/>
      <c r="H324" s="47"/>
      <c r="I324" s="47"/>
      <c r="J324" s="47">
        <f>L324+O324</f>
        <v>0</v>
      </c>
      <c r="K324" s="47"/>
      <c r="L324" s="47"/>
      <c r="M324" s="47"/>
      <c r="N324" s="47"/>
      <c r="O324" s="47"/>
      <c r="P324" s="48">
        <f>E324+J324</f>
        <v>500000</v>
      </c>
    </row>
    <row r="325" spans="1:16" s="21" customFormat="1" ht="42.75" customHeight="1" x14ac:dyDescent="0.2">
      <c r="A325" s="18" t="s">
        <v>464</v>
      </c>
      <c r="B325" s="18" t="s">
        <v>465</v>
      </c>
      <c r="C325" s="18" t="s">
        <v>334</v>
      </c>
      <c r="D325" s="19" t="s">
        <v>466</v>
      </c>
      <c r="E325" s="47">
        <f>F325+I325</f>
        <v>150000</v>
      </c>
      <c r="F325" s="47">
        <v>150000</v>
      </c>
      <c r="G325" s="47"/>
      <c r="H325" s="47"/>
      <c r="I325" s="47"/>
      <c r="J325" s="47">
        <f>L325+O325</f>
        <v>0</v>
      </c>
      <c r="K325" s="47"/>
      <c r="L325" s="47"/>
      <c r="M325" s="47"/>
      <c r="N325" s="47"/>
      <c r="O325" s="47"/>
      <c r="P325" s="48">
        <f>E325+J325</f>
        <v>150000</v>
      </c>
    </row>
    <row r="326" spans="1:16" s="21" customFormat="1" ht="36.75" customHeight="1" x14ac:dyDescent="0.2">
      <c r="A326" s="18" t="s">
        <v>519</v>
      </c>
      <c r="B326" s="18" t="s">
        <v>516</v>
      </c>
      <c r="C326" s="18" t="s">
        <v>302</v>
      </c>
      <c r="D326" s="19" t="s">
        <v>517</v>
      </c>
      <c r="E326" s="47">
        <f>F326+I326</f>
        <v>3510000</v>
      </c>
      <c r="F326" s="47">
        <v>3510000</v>
      </c>
      <c r="G326" s="47"/>
      <c r="H326" s="47"/>
      <c r="I326" s="47"/>
      <c r="J326" s="47">
        <f>L326+O326</f>
        <v>0</v>
      </c>
      <c r="K326" s="47"/>
      <c r="L326" s="47"/>
      <c r="M326" s="47"/>
      <c r="N326" s="47"/>
      <c r="O326" s="47"/>
      <c r="P326" s="48">
        <f>E326+J326</f>
        <v>3510000</v>
      </c>
    </row>
    <row r="327" spans="1:16" s="33" customFormat="1" ht="68.25" customHeight="1" x14ac:dyDescent="0.2">
      <c r="A327" s="13" t="s">
        <v>236</v>
      </c>
      <c r="B327" s="13"/>
      <c r="C327" s="13"/>
      <c r="D327" s="14" t="s">
        <v>422</v>
      </c>
      <c r="E327" s="45">
        <f>E328</f>
        <v>0</v>
      </c>
      <c r="F327" s="45">
        <f t="shared" ref="F327:P327" si="66">F328</f>
        <v>0</v>
      </c>
      <c r="G327" s="45">
        <f t="shared" si="66"/>
        <v>0</v>
      </c>
      <c r="H327" s="45">
        <f t="shared" si="66"/>
        <v>0</v>
      </c>
      <c r="I327" s="45">
        <f t="shared" si="66"/>
        <v>0</v>
      </c>
      <c r="J327" s="45">
        <f t="shared" si="66"/>
        <v>120702375</v>
      </c>
      <c r="K327" s="45">
        <f>K328</f>
        <v>6600000</v>
      </c>
      <c r="L327" s="45">
        <f t="shared" si="66"/>
        <v>0</v>
      </c>
      <c r="M327" s="45">
        <f t="shared" si="66"/>
        <v>0</v>
      </c>
      <c r="N327" s="45">
        <f t="shared" si="66"/>
        <v>0</v>
      </c>
      <c r="O327" s="45">
        <f t="shared" si="66"/>
        <v>120702375</v>
      </c>
      <c r="P327" s="45">
        <f t="shared" si="66"/>
        <v>120702375</v>
      </c>
    </row>
    <row r="328" spans="1:16" s="33" customFormat="1" ht="62.25" customHeight="1" x14ac:dyDescent="0.2">
      <c r="A328" s="16" t="s">
        <v>237</v>
      </c>
      <c r="B328" s="13"/>
      <c r="C328" s="16"/>
      <c r="D328" s="25" t="s">
        <v>422</v>
      </c>
      <c r="E328" s="46">
        <f>F328+I328</f>
        <v>0</v>
      </c>
      <c r="F328" s="46">
        <f>F329+F330</f>
        <v>0</v>
      </c>
      <c r="G328" s="46">
        <f>G329+G330</f>
        <v>0</v>
      </c>
      <c r="H328" s="46">
        <f>H329+H330</f>
        <v>0</v>
      </c>
      <c r="I328" s="46">
        <f>I329+I330</f>
        <v>0</v>
      </c>
      <c r="J328" s="46">
        <f>L328+O328</f>
        <v>120702375</v>
      </c>
      <c r="K328" s="46">
        <f>K329+K330</f>
        <v>6600000</v>
      </c>
      <c r="L328" s="46">
        <f>L329+L330</f>
        <v>0</v>
      </c>
      <c r="M328" s="46">
        <f>M329+M330</f>
        <v>0</v>
      </c>
      <c r="N328" s="46">
        <f>N329+N330</f>
        <v>0</v>
      </c>
      <c r="O328" s="46">
        <f>O329+O330</f>
        <v>120702375</v>
      </c>
      <c r="P328" s="45">
        <f>E328+J328</f>
        <v>120702375</v>
      </c>
    </row>
    <row r="329" spans="1:16" s="24" customFormat="1" ht="35.25" customHeight="1" x14ac:dyDescent="0.2">
      <c r="A329" s="18" t="s">
        <v>238</v>
      </c>
      <c r="B329" s="18" t="s">
        <v>266</v>
      </c>
      <c r="C329" s="18" t="s">
        <v>329</v>
      </c>
      <c r="D329" s="19" t="s">
        <v>239</v>
      </c>
      <c r="E329" s="47">
        <f>F329+I329</f>
        <v>0</v>
      </c>
      <c r="F329" s="47"/>
      <c r="G329" s="47"/>
      <c r="H329" s="47"/>
      <c r="I329" s="47"/>
      <c r="J329" s="47">
        <f>L329+O329</f>
        <v>77597536</v>
      </c>
      <c r="K329" s="47"/>
      <c r="L329" s="47"/>
      <c r="M329" s="47"/>
      <c r="N329" s="47"/>
      <c r="O329" s="47">
        <v>77597536</v>
      </c>
      <c r="P329" s="48">
        <f>E329+J329</f>
        <v>77597536</v>
      </c>
    </row>
    <row r="330" spans="1:16" s="24" customFormat="1" ht="56.25" x14ac:dyDescent="0.2">
      <c r="A330" s="58" t="s">
        <v>240</v>
      </c>
      <c r="B330" s="58" t="s">
        <v>241</v>
      </c>
      <c r="C330" s="58" t="s">
        <v>276</v>
      </c>
      <c r="D330" s="19" t="s">
        <v>606</v>
      </c>
      <c r="E330" s="47">
        <f>F330+I330</f>
        <v>0</v>
      </c>
      <c r="F330" s="47"/>
      <c r="G330" s="47"/>
      <c r="H330" s="47"/>
      <c r="I330" s="47"/>
      <c r="J330" s="47">
        <f>L330+O330</f>
        <v>43104839</v>
      </c>
      <c r="K330" s="47">
        <v>6600000</v>
      </c>
      <c r="L330" s="47">
        <v>0</v>
      </c>
      <c r="M330" s="47">
        <v>0</v>
      </c>
      <c r="N330" s="47">
        <v>0</v>
      </c>
      <c r="O330" s="47">
        <v>43104839</v>
      </c>
      <c r="P330" s="48">
        <f>E330+J330</f>
        <v>43104839</v>
      </c>
    </row>
    <row r="331" spans="1:16" s="26" customFormat="1" ht="18" customHeight="1" x14ac:dyDescent="0.2">
      <c r="A331" s="59"/>
      <c r="B331" s="59"/>
      <c r="C331" s="59"/>
      <c r="D331" s="23" t="s">
        <v>303</v>
      </c>
      <c r="E331" s="49">
        <f>F331+I331</f>
        <v>0</v>
      </c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50"/>
    </row>
    <row r="332" spans="1:16" s="26" customFormat="1" ht="20.25" customHeight="1" x14ac:dyDescent="0.2">
      <c r="A332" s="60"/>
      <c r="B332" s="60"/>
      <c r="C332" s="60"/>
      <c r="D332" s="23" t="s">
        <v>305</v>
      </c>
      <c r="E332" s="49">
        <f>F332+I332</f>
        <v>0</v>
      </c>
      <c r="F332" s="49"/>
      <c r="G332" s="49"/>
      <c r="H332" s="49"/>
      <c r="I332" s="49"/>
      <c r="J332" s="49">
        <f>L332+O332</f>
        <v>5222000</v>
      </c>
      <c r="K332" s="49">
        <v>5222000</v>
      </c>
      <c r="L332" s="49">
        <v>0</v>
      </c>
      <c r="M332" s="49">
        <v>0</v>
      </c>
      <c r="N332" s="49">
        <v>0</v>
      </c>
      <c r="O332" s="49">
        <v>5222000</v>
      </c>
      <c r="P332" s="50">
        <f>E332+J332</f>
        <v>5222000</v>
      </c>
    </row>
    <row r="333" spans="1:16" s="24" customFormat="1" ht="49.5" customHeight="1" x14ac:dyDescent="0.2">
      <c r="A333" s="13" t="s">
        <v>455</v>
      </c>
      <c r="B333" s="13"/>
      <c r="C333" s="13"/>
      <c r="D333" s="14" t="s">
        <v>424</v>
      </c>
      <c r="E333" s="45">
        <f>E334</f>
        <v>3121611</v>
      </c>
      <c r="F333" s="45">
        <f t="shared" ref="F333:P333" si="67">F334</f>
        <v>3121611</v>
      </c>
      <c r="G333" s="45">
        <f t="shared" si="67"/>
        <v>0</v>
      </c>
      <c r="H333" s="45">
        <f t="shared" si="67"/>
        <v>10000</v>
      </c>
      <c r="I333" s="45">
        <f t="shared" si="67"/>
        <v>0</v>
      </c>
      <c r="J333" s="45">
        <f t="shared" si="67"/>
        <v>2074600</v>
      </c>
      <c r="K333" s="45">
        <f>K334</f>
        <v>2074600</v>
      </c>
      <c r="L333" s="45">
        <f t="shared" si="67"/>
        <v>0</v>
      </c>
      <c r="M333" s="45">
        <f t="shared" si="67"/>
        <v>0</v>
      </c>
      <c r="N333" s="45">
        <f t="shared" si="67"/>
        <v>0</v>
      </c>
      <c r="O333" s="45">
        <f t="shared" si="67"/>
        <v>2074600</v>
      </c>
      <c r="P333" s="45">
        <f t="shared" si="67"/>
        <v>5196211</v>
      </c>
    </row>
    <row r="334" spans="1:16" s="24" customFormat="1" ht="55.5" customHeight="1" x14ac:dyDescent="0.2">
      <c r="A334" s="16" t="s">
        <v>456</v>
      </c>
      <c r="B334" s="13"/>
      <c r="C334" s="16"/>
      <c r="D334" s="25" t="s">
        <v>424</v>
      </c>
      <c r="E334" s="46">
        <f>F334+I334</f>
        <v>3121611</v>
      </c>
      <c r="F334" s="46">
        <f>F335+F339+F336</f>
        <v>3121611</v>
      </c>
      <c r="G334" s="46">
        <f>G335+G339+G336</f>
        <v>0</v>
      </c>
      <c r="H334" s="46">
        <f>H335+H339+H336</f>
        <v>10000</v>
      </c>
      <c r="I334" s="46">
        <f>I335+I339+I336</f>
        <v>0</v>
      </c>
      <c r="J334" s="46">
        <f>L334+O334</f>
        <v>2074600</v>
      </c>
      <c r="K334" s="46">
        <f>K335+K339+K336</f>
        <v>2074600</v>
      </c>
      <c r="L334" s="46">
        <f>L335+L339+L336</f>
        <v>0</v>
      </c>
      <c r="M334" s="46">
        <f>M335+M339+M336</f>
        <v>0</v>
      </c>
      <c r="N334" s="46">
        <f>N335+N339+N336</f>
        <v>0</v>
      </c>
      <c r="O334" s="46">
        <f>O335+O339+O336</f>
        <v>2074600</v>
      </c>
      <c r="P334" s="45">
        <f>E334+J334</f>
        <v>5196211</v>
      </c>
    </row>
    <row r="335" spans="1:16" s="24" customFormat="1" ht="46.5" customHeight="1" x14ac:dyDescent="0.2">
      <c r="A335" s="18" t="s">
        <v>457</v>
      </c>
      <c r="B335" s="18" t="s">
        <v>245</v>
      </c>
      <c r="C335" s="18" t="s">
        <v>289</v>
      </c>
      <c r="D335" s="19" t="s">
        <v>586</v>
      </c>
      <c r="E335" s="47">
        <f>F335+I335</f>
        <v>2121611</v>
      </c>
      <c r="F335" s="47">
        <v>2121611</v>
      </c>
      <c r="G335" s="47"/>
      <c r="H335" s="47">
        <v>10000</v>
      </c>
      <c r="I335" s="47"/>
      <c r="J335" s="47">
        <f>L335+O335</f>
        <v>2074600</v>
      </c>
      <c r="K335" s="47">
        <v>2074600</v>
      </c>
      <c r="L335" s="47">
        <v>0</v>
      </c>
      <c r="M335" s="47">
        <v>0</v>
      </c>
      <c r="N335" s="47">
        <v>0</v>
      </c>
      <c r="O335" s="47">
        <v>2074600</v>
      </c>
      <c r="P335" s="48">
        <f>E335+J335</f>
        <v>4196211</v>
      </c>
    </row>
    <row r="336" spans="1:16" s="20" customFormat="1" ht="18.75" hidden="1" x14ac:dyDescent="0.2">
      <c r="A336" s="18" t="s">
        <v>233</v>
      </c>
      <c r="B336" s="18" t="s">
        <v>65</v>
      </c>
      <c r="C336" s="18" t="s">
        <v>276</v>
      </c>
      <c r="D336" s="19" t="s">
        <v>64</v>
      </c>
      <c r="E336" s="47">
        <f>F336+I336</f>
        <v>0</v>
      </c>
      <c r="F336" s="47">
        <f>F338</f>
        <v>0</v>
      </c>
      <c r="G336" s="47">
        <f t="shared" ref="G336:O336" si="68">G338</f>
        <v>0</v>
      </c>
      <c r="H336" s="47">
        <f t="shared" si="68"/>
        <v>0</v>
      </c>
      <c r="I336" s="47">
        <f t="shared" si="68"/>
        <v>0</v>
      </c>
      <c r="J336" s="47">
        <f>L336+O336</f>
        <v>0</v>
      </c>
      <c r="K336" s="47">
        <f>K338</f>
        <v>0</v>
      </c>
      <c r="L336" s="47">
        <f t="shared" si="68"/>
        <v>0</v>
      </c>
      <c r="M336" s="47">
        <f t="shared" si="68"/>
        <v>0</v>
      </c>
      <c r="N336" s="47">
        <f t="shared" si="68"/>
        <v>0</v>
      </c>
      <c r="O336" s="47">
        <f t="shared" si="68"/>
        <v>0</v>
      </c>
      <c r="P336" s="48">
        <f>E336+J336</f>
        <v>0</v>
      </c>
    </row>
    <row r="337" spans="1:16" s="24" customFormat="1" ht="18.75" hidden="1" x14ac:dyDescent="0.2">
      <c r="A337" s="18"/>
      <c r="B337" s="18"/>
      <c r="C337" s="18"/>
      <c r="D337" s="19" t="s">
        <v>304</v>
      </c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8"/>
    </row>
    <row r="338" spans="1:16" s="20" customFormat="1" ht="56.25" hidden="1" x14ac:dyDescent="0.2">
      <c r="A338" s="18"/>
      <c r="B338" s="18"/>
      <c r="C338" s="18"/>
      <c r="D338" s="19" t="s">
        <v>268</v>
      </c>
      <c r="E338" s="47">
        <f>F338+I338</f>
        <v>0</v>
      </c>
      <c r="F338" s="47"/>
      <c r="G338" s="47"/>
      <c r="H338" s="47"/>
      <c r="I338" s="47"/>
      <c r="J338" s="47">
        <f>L338+O338</f>
        <v>0</v>
      </c>
      <c r="K338" s="47"/>
      <c r="L338" s="47"/>
      <c r="M338" s="47"/>
      <c r="N338" s="47"/>
      <c r="O338" s="47"/>
      <c r="P338" s="48">
        <f>E338+J338</f>
        <v>0</v>
      </c>
    </row>
    <row r="339" spans="1:16" s="24" customFormat="1" ht="60.75" customHeight="1" x14ac:dyDescent="0.2">
      <c r="A339" s="18" t="s">
        <v>458</v>
      </c>
      <c r="B339" s="18" t="s">
        <v>241</v>
      </c>
      <c r="C339" s="18" t="s">
        <v>276</v>
      </c>
      <c r="D339" s="19" t="s">
        <v>585</v>
      </c>
      <c r="E339" s="47">
        <f>F339+I339</f>
        <v>1000000</v>
      </c>
      <c r="F339" s="47">
        <v>1000000</v>
      </c>
      <c r="G339" s="47"/>
      <c r="H339" s="47"/>
      <c r="I339" s="47"/>
      <c r="J339" s="47">
        <f>L339+O339</f>
        <v>0</v>
      </c>
      <c r="K339" s="47"/>
      <c r="L339" s="47"/>
      <c r="M339" s="47"/>
      <c r="N339" s="47"/>
      <c r="O339" s="47"/>
      <c r="P339" s="48">
        <f>E339+J339</f>
        <v>1000000</v>
      </c>
    </row>
    <row r="340" spans="1:16" s="15" customFormat="1" ht="65.25" customHeight="1" x14ac:dyDescent="0.2">
      <c r="A340" s="13" t="s">
        <v>441</v>
      </c>
      <c r="B340" s="13"/>
      <c r="C340" s="13"/>
      <c r="D340" s="14" t="s">
        <v>419</v>
      </c>
      <c r="E340" s="45">
        <f>E341</f>
        <v>1600000</v>
      </c>
      <c r="F340" s="45">
        <f t="shared" ref="F340:P340" si="69">F341</f>
        <v>1600000</v>
      </c>
      <c r="G340" s="45">
        <f t="shared" si="69"/>
        <v>0</v>
      </c>
      <c r="H340" s="45">
        <f t="shared" si="69"/>
        <v>0</v>
      </c>
      <c r="I340" s="45">
        <f t="shared" si="69"/>
        <v>0</v>
      </c>
      <c r="J340" s="45">
        <f t="shared" si="69"/>
        <v>0</v>
      </c>
      <c r="K340" s="45">
        <f t="shared" si="69"/>
        <v>0</v>
      </c>
      <c r="L340" s="45">
        <f t="shared" si="69"/>
        <v>0</v>
      </c>
      <c r="M340" s="45">
        <f t="shared" si="69"/>
        <v>0</v>
      </c>
      <c r="N340" s="45">
        <f t="shared" si="69"/>
        <v>0</v>
      </c>
      <c r="O340" s="45">
        <f t="shared" si="69"/>
        <v>0</v>
      </c>
      <c r="P340" s="45">
        <f t="shared" si="69"/>
        <v>1600000</v>
      </c>
    </row>
    <row r="341" spans="1:16" s="15" customFormat="1" ht="51.75" customHeight="1" x14ac:dyDescent="0.2">
      <c r="A341" s="16" t="s">
        <v>442</v>
      </c>
      <c r="B341" s="13"/>
      <c r="C341" s="16"/>
      <c r="D341" s="25" t="s">
        <v>419</v>
      </c>
      <c r="E341" s="46">
        <f>F341+I341</f>
        <v>1600000</v>
      </c>
      <c r="F341" s="46">
        <f>F342</f>
        <v>1600000</v>
      </c>
      <c r="G341" s="46">
        <f t="shared" ref="G341:N341" si="70">G342</f>
        <v>0</v>
      </c>
      <c r="H341" s="46">
        <f t="shared" si="70"/>
        <v>0</v>
      </c>
      <c r="I341" s="46">
        <f t="shared" si="70"/>
        <v>0</v>
      </c>
      <c r="J341" s="46">
        <f>L341+O341</f>
        <v>0</v>
      </c>
      <c r="K341" s="46">
        <f t="shared" si="70"/>
        <v>0</v>
      </c>
      <c r="L341" s="46">
        <f t="shared" si="70"/>
        <v>0</v>
      </c>
      <c r="M341" s="46">
        <f t="shared" si="70"/>
        <v>0</v>
      </c>
      <c r="N341" s="46">
        <f t="shared" si="70"/>
        <v>0</v>
      </c>
      <c r="O341" s="46">
        <f>O342</f>
        <v>0</v>
      </c>
      <c r="P341" s="45">
        <f>E341+J341</f>
        <v>1600000</v>
      </c>
    </row>
    <row r="342" spans="1:16" s="21" customFormat="1" ht="27.75" customHeight="1" x14ac:dyDescent="0.2">
      <c r="A342" s="18" t="s">
        <v>528</v>
      </c>
      <c r="B342" s="18" t="s">
        <v>525</v>
      </c>
      <c r="C342" s="18" t="s">
        <v>280</v>
      </c>
      <c r="D342" s="19" t="s">
        <v>527</v>
      </c>
      <c r="E342" s="47">
        <f>F342+I342</f>
        <v>1600000</v>
      </c>
      <c r="F342" s="47">
        <v>1600000</v>
      </c>
      <c r="G342" s="47"/>
      <c r="H342" s="47"/>
      <c r="I342" s="47"/>
      <c r="J342" s="47">
        <f>L342+O342</f>
        <v>0</v>
      </c>
      <c r="K342" s="47"/>
      <c r="L342" s="47"/>
      <c r="M342" s="47"/>
      <c r="N342" s="47"/>
      <c r="O342" s="47"/>
      <c r="P342" s="48">
        <f>E342+J342</f>
        <v>1600000</v>
      </c>
    </row>
    <row r="343" spans="1:16" s="33" customFormat="1" ht="49.5" customHeight="1" x14ac:dyDescent="0.2">
      <c r="A343" s="13" t="s">
        <v>250</v>
      </c>
      <c r="B343" s="13"/>
      <c r="C343" s="13"/>
      <c r="D343" s="14" t="s">
        <v>426</v>
      </c>
      <c r="E343" s="45">
        <f>E344</f>
        <v>6478055200</v>
      </c>
      <c r="F343" s="45">
        <f t="shared" ref="F343:P343" si="71">F344</f>
        <v>6418114300</v>
      </c>
      <c r="G343" s="45">
        <f t="shared" si="71"/>
        <v>0</v>
      </c>
      <c r="H343" s="45">
        <f t="shared" si="71"/>
        <v>0</v>
      </c>
      <c r="I343" s="45">
        <f t="shared" si="71"/>
        <v>730000</v>
      </c>
      <c r="J343" s="45">
        <f t="shared" si="71"/>
        <v>8200000</v>
      </c>
      <c r="K343" s="45">
        <f>K344</f>
        <v>8200000</v>
      </c>
      <c r="L343" s="45">
        <f t="shared" si="71"/>
        <v>0</v>
      </c>
      <c r="M343" s="45">
        <f t="shared" si="71"/>
        <v>0</v>
      </c>
      <c r="N343" s="45">
        <f t="shared" si="71"/>
        <v>0</v>
      </c>
      <c r="O343" s="45">
        <f t="shared" si="71"/>
        <v>8200000</v>
      </c>
      <c r="P343" s="45">
        <f t="shared" si="71"/>
        <v>6486255200</v>
      </c>
    </row>
    <row r="344" spans="1:16" s="33" customFormat="1" ht="41.25" customHeight="1" x14ac:dyDescent="0.2">
      <c r="A344" s="16" t="s">
        <v>251</v>
      </c>
      <c r="B344" s="13"/>
      <c r="C344" s="16"/>
      <c r="D344" s="25" t="s">
        <v>426</v>
      </c>
      <c r="E344" s="46">
        <f>E345+E346+E348+E351+E349+E350+E356+E355+E352+E347+E354+E353</f>
        <v>6478055200</v>
      </c>
      <c r="F344" s="46">
        <f>F345+F346+F348+F351+F349+F350+F356+F355+F352+F347+F354+F353</f>
        <v>6418114300</v>
      </c>
      <c r="G344" s="46">
        <f t="shared" ref="G344:P344" si="72">G345+G346+G348+G351+G349+G350+G356+G355+G352+G347+G354+G353</f>
        <v>0</v>
      </c>
      <c r="H344" s="46">
        <f t="shared" si="72"/>
        <v>0</v>
      </c>
      <c r="I344" s="46">
        <f t="shared" si="72"/>
        <v>730000</v>
      </c>
      <c r="J344" s="46">
        <f t="shared" si="72"/>
        <v>8200000</v>
      </c>
      <c r="K344" s="46">
        <f t="shared" si="72"/>
        <v>8200000</v>
      </c>
      <c r="L344" s="46">
        <f t="shared" si="72"/>
        <v>0</v>
      </c>
      <c r="M344" s="46">
        <f t="shared" si="72"/>
        <v>0</v>
      </c>
      <c r="N344" s="46">
        <f t="shared" si="72"/>
        <v>0</v>
      </c>
      <c r="O344" s="46">
        <f t="shared" si="72"/>
        <v>8200000</v>
      </c>
      <c r="P344" s="45">
        <f t="shared" si="72"/>
        <v>6486255200</v>
      </c>
    </row>
    <row r="345" spans="1:16" s="24" customFormat="1" ht="22.5" customHeight="1" x14ac:dyDescent="0.2">
      <c r="A345" s="18" t="s">
        <v>252</v>
      </c>
      <c r="B345" s="18" t="s">
        <v>406</v>
      </c>
      <c r="C345" s="18" t="s">
        <v>281</v>
      </c>
      <c r="D345" s="19" t="s">
        <v>307</v>
      </c>
      <c r="E345" s="47">
        <v>59210900</v>
      </c>
      <c r="F345" s="47"/>
      <c r="G345" s="47"/>
      <c r="H345" s="47"/>
      <c r="I345" s="47"/>
      <c r="J345" s="47">
        <f t="shared" ref="J345:J351" si="73">L345+O345</f>
        <v>0</v>
      </c>
      <c r="K345" s="47"/>
      <c r="L345" s="47"/>
      <c r="M345" s="47"/>
      <c r="N345" s="47"/>
      <c r="O345" s="47"/>
      <c r="P345" s="48">
        <f t="shared" ref="P345:P356" si="74">E345+J345</f>
        <v>59210900</v>
      </c>
    </row>
    <row r="346" spans="1:16" s="24" customFormat="1" ht="24" customHeight="1" x14ac:dyDescent="0.2">
      <c r="A346" s="18" t="s">
        <v>253</v>
      </c>
      <c r="B346" s="18" t="s">
        <v>403</v>
      </c>
      <c r="C346" s="18" t="s">
        <v>276</v>
      </c>
      <c r="D346" s="19" t="s">
        <v>292</v>
      </c>
      <c r="E346" s="47">
        <f t="shared" ref="E346:E356" si="75">F346+I346</f>
        <v>645193400</v>
      </c>
      <c r="F346" s="47">
        <v>645193400</v>
      </c>
      <c r="G346" s="47"/>
      <c r="H346" s="47"/>
      <c r="I346" s="47"/>
      <c r="J346" s="47">
        <f t="shared" si="73"/>
        <v>0</v>
      </c>
      <c r="K346" s="47"/>
      <c r="L346" s="47"/>
      <c r="M346" s="47"/>
      <c r="N346" s="47"/>
      <c r="O346" s="47"/>
      <c r="P346" s="48">
        <f t="shared" si="74"/>
        <v>645193400</v>
      </c>
    </row>
    <row r="347" spans="1:16" s="24" customFormat="1" ht="96.75" customHeight="1" x14ac:dyDescent="0.2">
      <c r="A347" s="18" t="s">
        <v>470</v>
      </c>
      <c r="B347" s="18" t="s">
        <v>469</v>
      </c>
      <c r="C347" s="18" t="s">
        <v>276</v>
      </c>
      <c r="D347" s="19" t="s">
        <v>562</v>
      </c>
      <c r="E347" s="47">
        <f>F347+I347</f>
        <v>227266400</v>
      </c>
      <c r="F347" s="47">
        <v>227266400</v>
      </c>
      <c r="G347" s="47"/>
      <c r="H347" s="47"/>
      <c r="I347" s="47"/>
      <c r="J347" s="47">
        <f>L347+O347</f>
        <v>0</v>
      </c>
      <c r="K347" s="47"/>
      <c r="L347" s="47"/>
      <c r="M347" s="47"/>
      <c r="N347" s="47"/>
      <c r="O347" s="47"/>
      <c r="P347" s="48">
        <f>E347+J347</f>
        <v>227266400</v>
      </c>
    </row>
    <row r="348" spans="1:16" s="24" customFormat="1" ht="25.5" customHeight="1" x14ac:dyDescent="0.2">
      <c r="A348" s="18" t="s">
        <v>254</v>
      </c>
      <c r="B348" s="18" t="s">
        <v>404</v>
      </c>
      <c r="C348" s="18" t="s">
        <v>276</v>
      </c>
      <c r="D348" s="19" t="s">
        <v>563</v>
      </c>
      <c r="E348" s="47">
        <f t="shared" si="75"/>
        <v>7200000</v>
      </c>
      <c r="F348" s="47">
        <v>7200000</v>
      </c>
      <c r="G348" s="47"/>
      <c r="H348" s="47"/>
      <c r="I348" s="47"/>
      <c r="J348" s="47">
        <f t="shared" si="73"/>
        <v>0</v>
      </c>
      <c r="K348" s="47"/>
      <c r="L348" s="47"/>
      <c r="M348" s="47"/>
      <c r="N348" s="47"/>
      <c r="O348" s="47"/>
      <c r="P348" s="48">
        <f t="shared" si="74"/>
        <v>7200000</v>
      </c>
    </row>
    <row r="349" spans="1:16" s="24" customFormat="1" ht="279" customHeight="1" x14ac:dyDescent="0.2">
      <c r="A349" s="18" t="s">
        <v>587</v>
      </c>
      <c r="B349" s="18" t="s">
        <v>257</v>
      </c>
      <c r="C349" s="18" t="s">
        <v>276</v>
      </c>
      <c r="D349" s="19" t="s">
        <v>498</v>
      </c>
      <c r="E349" s="47">
        <f t="shared" si="75"/>
        <v>1493192400</v>
      </c>
      <c r="F349" s="47">
        <v>1493192400</v>
      </c>
      <c r="G349" s="47"/>
      <c r="H349" s="47"/>
      <c r="I349" s="47"/>
      <c r="J349" s="47">
        <f>L349+O349</f>
        <v>0</v>
      </c>
      <c r="K349" s="47"/>
      <c r="L349" s="47"/>
      <c r="M349" s="47"/>
      <c r="N349" s="47"/>
      <c r="O349" s="47"/>
      <c r="P349" s="48">
        <f t="shared" si="74"/>
        <v>1493192400</v>
      </c>
    </row>
    <row r="350" spans="1:16" s="24" customFormat="1" ht="102" customHeight="1" x14ac:dyDescent="0.2">
      <c r="A350" s="18" t="s">
        <v>258</v>
      </c>
      <c r="B350" s="18" t="s">
        <v>259</v>
      </c>
      <c r="C350" s="18" t="s">
        <v>276</v>
      </c>
      <c r="D350" s="19" t="s">
        <v>260</v>
      </c>
      <c r="E350" s="47">
        <f t="shared" si="75"/>
        <v>51271300</v>
      </c>
      <c r="F350" s="47">
        <v>51271300</v>
      </c>
      <c r="G350" s="47"/>
      <c r="H350" s="47"/>
      <c r="I350" s="47"/>
      <c r="J350" s="47">
        <f>L350+O350</f>
        <v>0</v>
      </c>
      <c r="K350" s="47"/>
      <c r="L350" s="47"/>
      <c r="M350" s="47"/>
      <c r="N350" s="47"/>
      <c r="O350" s="47"/>
      <c r="P350" s="48">
        <f t="shared" si="74"/>
        <v>51271300</v>
      </c>
    </row>
    <row r="351" spans="1:16" s="24" customFormat="1" ht="245.25" customHeight="1" x14ac:dyDescent="0.2">
      <c r="A351" s="18" t="s">
        <v>255</v>
      </c>
      <c r="B351" s="18" t="s">
        <v>256</v>
      </c>
      <c r="C351" s="18" t="s">
        <v>276</v>
      </c>
      <c r="D351" s="19" t="s">
        <v>499</v>
      </c>
      <c r="E351" s="47">
        <f t="shared" si="75"/>
        <v>3982190800</v>
      </c>
      <c r="F351" s="47">
        <v>3982190800</v>
      </c>
      <c r="G351" s="47"/>
      <c r="H351" s="47"/>
      <c r="I351" s="47"/>
      <c r="J351" s="47">
        <f t="shared" si="73"/>
        <v>0</v>
      </c>
      <c r="K351" s="47"/>
      <c r="L351" s="47"/>
      <c r="M351" s="47"/>
      <c r="N351" s="47"/>
      <c r="O351" s="47"/>
      <c r="P351" s="48">
        <f t="shared" si="74"/>
        <v>3982190800</v>
      </c>
    </row>
    <row r="352" spans="1:16" s="24" customFormat="1" ht="302.25" hidden="1" customHeight="1" x14ac:dyDescent="0.2">
      <c r="A352" s="18" t="s">
        <v>262</v>
      </c>
      <c r="B352" s="18" t="s">
        <v>263</v>
      </c>
      <c r="C352" s="18" t="s">
        <v>276</v>
      </c>
      <c r="D352" s="19" t="s">
        <v>591</v>
      </c>
      <c r="E352" s="47">
        <f t="shared" si="75"/>
        <v>0</v>
      </c>
      <c r="F352" s="47"/>
      <c r="G352" s="47"/>
      <c r="H352" s="47"/>
      <c r="I352" s="47"/>
      <c r="J352" s="47">
        <f>L352+O352</f>
        <v>0</v>
      </c>
      <c r="K352" s="47"/>
      <c r="L352" s="47"/>
      <c r="M352" s="47"/>
      <c r="N352" s="47"/>
      <c r="O352" s="47"/>
      <c r="P352" s="48">
        <f t="shared" si="74"/>
        <v>0</v>
      </c>
    </row>
    <row r="353" spans="1:16" s="24" customFormat="1" ht="72" customHeight="1" x14ac:dyDescent="0.2">
      <c r="A353" s="18" t="s">
        <v>607</v>
      </c>
      <c r="B353" s="18" t="s">
        <v>608</v>
      </c>
      <c r="C353" s="18" t="s">
        <v>276</v>
      </c>
      <c r="D353" s="19" t="s">
        <v>609</v>
      </c>
      <c r="E353" s="47">
        <f>F353+I353</f>
        <v>577000</v>
      </c>
      <c r="F353" s="47"/>
      <c r="G353" s="47"/>
      <c r="H353" s="47"/>
      <c r="I353" s="47">
        <v>577000</v>
      </c>
      <c r="J353" s="47">
        <f>L353+O353</f>
        <v>0</v>
      </c>
      <c r="K353" s="47"/>
      <c r="L353" s="47"/>
      <c r="M353" s="47"/>
      <c r="N353" s="47"/>
      <c r="O353" s="47"/>
      <c r="P353" s="48">
        <f>E353+J353</f>
        <v>577000</v>
      </c>
    </row>
    <row r="354" spans="1:16" s="24" customFormat="1" ht="96" customHeight="1" x14ac:dyDescent="0.2">
      <c r="A354" s="18" t="s">
        <v>597</v>
      </c>
      <c r="B354" s="18" t="s">
        <v>598</v>
      </c>
      <c r="C354" s="18" t="s">
        <v>276</v>
      </c>
      <c r="D354" s="19" t="s">
        <v>596</v>
      </c>
      <c r="E354" s="47">
        <f>F354+I354</f>
        <v>153000</v>
      </c>
      <c r="F354" s="47"/>
      <c r="G354" s="47"/>
      <c r="H354" s="47"/>
      <c r="I354" s="47">
        <v>153000</v>
      </c>
      <c r="J354" s="47">
        <f>L354+O354</f>
        <v>0</v>
      </c>
      <c r="K354" s="47"/>
      <c r="L354" s="47"/>
      <c r="M354" s="47"/>
      <c r="N354" s="47"/>
      <c r="O354" s="47"/>
      <c r="P354" s="48">
        <f>E354+J354</f>
        <v>153000</v>
      </c>
    </row>
    <row r="355" spans="1:16" s="24" customFormat="1" ht="112.5" hidden="1" x14ac:dyDescent="0.2">
      <c r="A355" s="28">
        <v>3719570</v>
      </c>
      <c r="B355" s="28">
        <v>9570</v>
      </c>
      <c r="C355" s="28" t="s">
        <v>276</v>
      </c>
      <c r="D355" s="19" t="s">
        <v>54</v>
      </c>
      <c r="E355" s="47">
        <f t="shared" si="75"/>
        <v>0</v>
      </c>
      <c r="F355" s="47"/>
      <c r="G355" s="47"/>
      <c r="H355" s="47"/>
      <c r="I355" s="47"/>
      <c r="J355" s="47">
        <f>L355+O355</f>
        <v>0</v>
      </c>
      <c r="K355" s="47"/>
      <c r="L355" s="47"/>
      <c r="M355" s="47"/>
      <c r="N355" s="47"/>
      <c r="O355" s="47"/>
      <c r="P355" s="48">
        <f t="shared" si="74"/>
        <v>0</v>
      </c>
    </row>
    <row r="356" spans="1:16" s="24" customFormat="1" ht="57" customHeight="1" x14ac:dyDescent="0.2">
      <c r="A356" s="18" t="s">
        <v>261</v>
      </c>
      <c r="B356" s="18" t="s">
        <v>241</v>
      </c>
      <c r="C356" s="18" t="s">
        <v>276</v>
      </c>
      <c r="D356" s="19" t="s">
        <v>585</v>
      </c>
      <c r="E356" s="47">
        <f t="shared" si="75"/>
        <v>11800000</v>
      </c>
      <c r="F356" s="47">
        <v>11800000</v>
      </c>
      <c r="G356" s="47"/>
      <c r="H356" s="47"/>
      <c r="I356" s="47"/>
      <c r="J356" s="47">
        <f>L356+O356</f>
        <v>8200000</v>
      </c>
      <c r="K356" s="47">
        <v>8200000</v>
      </c>
      <c r="L356" s="47">
        <v>0</v>
      </c>
      <c r="M356" s="47">
        <v>0</v>
      </c>
      <c r="N356" s="47">
        <v>0</v>
      </c>
      <c r="O356" s="47">
        <v>8200000</v>
      </c>
      <c r="P356" s="48">
        <f t="shared" si="74"/>
        <v>20000000</v>
      </c>
    </row>
    <row r="357" spans="1:16" s="24" customFormat="1" ht="39" customHeight="1" x14ac:dyDescent="0.2">
      <c r="A357" s="18"/>
      <c r="B357" s="18"/>
      <c r="C357" s="18"/>
      <c r="D357" s="27" t="s">
        <v>308</v>
      </c>
      <c r="E357" s="51">
        <f t="shared" ref="E357:P357" si="76">E343+E340+E306+E169+E164+E188+E138+E75+E34+E29+E10+E318+E203+E238+E296+E309+E327+E299+E321+E333+E302</f>
        <v>13850171002.570002</v>
      </c>
      <c r="F357" s="51">
        <f t="shared" si="76"/>
        <v>13482427777.570002</v>
      </c>
      <c r="G357" s="51">
        <f t="shared" si="76"/>
        <v>1093429658</v>
      </c>
      <c r="H357" s="51">
        <f t="shared" si="76"/>
        <v>213470597</v>
      </c>
      <c r="I357" s="51">
        <f t="shared" si="76"/>
        <v>308532325</v>
      </c>
      <c r="J357" s="51">
        <f t="shared" si="76"/>
        <v>5021518652.2799997</v>
      </c>
      <c r="K357" s="51">
        <f t="shared" si="76"/>
        <v>3801386788.4899998</v>
      </c>
      <c r="L357" s="51">
        <f t="shared" si="76"/>
        <v>364841025.78999996</v>
      </c>
      <c r="M357" s="51">
        <f t="shared" si="76"/>
        <v>11916520</v>
      </c>
      <c r="N357" s="51">
        <f t="shared" si="76"/>
        <v>7207494</v>
      </c>
      <c r="O357" s="51">
        <f t="shared" si="76"/>
        <v>4656677626.4899998</v>
      </c>
      <c r="P357" s="48">
        <f t="shared" si="76"/>
        <v>18871689654.849998</v>
      </c>
    </row>
    <row r="359" spans="1:16" ht="15.75" x14ac:dyDescent="0.25">
      <c r="D359" s="37"/>
      <c r="E359" s="38"/>
      <c r="F359" s="37"/>
      <c r="G359" s="39"/>
      <c r="H359" s="39"/>
      <c r="J359" s="40"/>
      <c r="K359" s="5"/>
      <c r="O359" s="5"/>
    </row>
    <row r="360" spans="1:16" ht="15.6" customHeight="1" x14ac:dyDescent="0.25">
      <c r="D360" s="69"/>
      <c r="E360" s="69"/>
      <c r="F360" s="69"/>
      <c r="G360" s="39"/>
      <c r="H360" s="39"/>
      <c r="K360" s="41"/>
      <c r="O360" s="42"/>
    </row>
    <row r="361" spans="1:16" ht="20.25" x14ac:dyDescent="0.3">
      <c r="D361" s="68" t="s">
        <v>331</v>
      </c>
      <c r="E361" s="68"/>
      <c r="F361" s="68"/>
      <c r="G361" s="43"/>
      <c r="H361" s="43"/>
      <c r="I361" s="43"/>
      <c r="J361" s="43"/>
      <c r="K361" s="44"/>
      <c r="L361" s="43"/>
      <c r="M361" s="43"/>
      <c r="N361" s="43"/>
      <c r="O361" s="64" t="s">
        <v>332</v>
      </c>
      <c r="P361" s="64"/>
    </row>
    <row r="362" spans="1:16" x14ac:dyDescent="0.2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23.25" customHeight="1" x14ac:dyDescent="0.2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27.75" customHeight="1" x14ac:dyDescent="0.2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30" customHeight="1" x14ac:dyDescent="0.2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x14ac:dyDescent="0.2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x14ac:dyDescent="0.2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x14ac:dyDescent="0.2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3:16" x14ac:dyDescent="0.2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3:16" x14ac:dyDescent="0.2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3:16" x14ac:dyDescent="0.2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3:16" x14ac:dyDescent="0.2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3:16" x14ac:dyDescent="0.2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3:16" x14ac:dyDescent="0.2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3:16" x14ac:dyDescent="0.2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3:16" x14ac:dyDescent="0.2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3:16" x14ac:dyDescent="0.2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3:16" x14ac:dyDescent="0.2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3:16" x14ac:dyDescent="0.2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3:16" x14ac:dyDescent="0.2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3:16" x14ac:dyDescent="0.2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3:16" x14ac:dyDescent="0.2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3:16" x14ac:dyDescent="0.2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3:16" ht="21" customHeight="1" x14ac:dyDescent="0.2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3:16" x14ac:dyDescent="0.2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3:16" x14ac:dyDescent="0.2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3:16" x14ac:dyDescent="0.2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3:16" x14ac:dyDescent="0.2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3:16" x14ac:dyDescent="0.2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3:16" x14ac:dyDescent="0.2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3:16" x14ac:dyDescent="0.2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3:16" x14ac:dyDescent="0.2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3:16" x14ac:dyDescent="0.2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3:16" x14ac:dyDescent="0.2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3:16" x14ac:dyDescent="0.2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3:16" x14ac:dyDescent="0.2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3:16" x14ac:dyDescent="0.2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</sheetData>
  <customSheetViews>
    <customSheetView guid="{E02D48B6-D0D9-4E6E-B70D-8E13580A6528}" scale="80" showPageBreaks="1" showGridLines="0" printArea="1" showAutoFilter="1" hiddenColumns="1" view="pageBreakPreview" showRuler="0" topLeftCell="B1">
      <pane xSplit="4" ySplit="8" topLeftCell="F171" activePane="bottomRight" state="frozen"/>
      <selection pane="bottomRight" activeCell="E175" sqref="E175:E17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1"/>
      <headerFooter alignWithMargins="0">
        <oddFooter>&amp;R&amp;P</oddFooter>
      </headerFooter>
      <autoFilter ref="B1:S1"/>
    </customSheetView>
    <customSheetView guid="{96E2A35E-4A48-419F-9E38-8CEFA5D27C66}" scale="80" showPageBreaks="1" showGridLines="0" printArea="1" showAutoFilter="1" hiddenColumns="1" view="pageBreakPreview" showRuler="0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2"/>
      <headerFooter alignWithMargins="0">
        <oddFooter>&amp;R&amp;P</oddFooter>
      </headerFooter>
      <autoFilter ref="B1:S1"/>
    </customSheetView>
    <customSheetView guid="{48EF5860-4203-47F1-8497-6BEAE9FC7DAC}" scale="80" showPageBreaks="1" showGridLines="0" printArea="1" showAutoFilter="1" hiddenColumns="1" view="pageBreakPreview" showRuler="0" topLeftCell="B1">
      <pane xSplit="4" ySplit="8" topLeftCell="F162" activePane="bottomRight" state="frozen"/>
      <selection pane="bottomRight" activeCell="AB166" sqref="AB16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3"/>
      <headerFooter alignWithMargins="0">
        <oddFooter>&amp;R&amp;P</oddFooter>
      </headerFooter>
      <autoFilter ref="B1:S1"/>
    </customSheetView>
    <customSheetView guid="{D712F871-6858-44B8-AA22-8F2C734047E2}" scale="80" showPageBreaks="1" showGridLines="0" printArea="1" showAutoFilter="1" hiddenColumns="1" view="pageBreakPreview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4"/>
      <headerFooter alignWithMargins="0">
        <oddFooter>&amp;R&amp;P</oddFooter>
      </headerFooter>
      <autoFilter ref="B1:S1"/>
    </customSheetView>
    <customSheetView guid="{ABBD498D-3D2F-4E62-985A-EF1DC4D9DC47}" scale="80" showPageBreaks="1" showGridLines="0" printArea="1" showAutoFilter="1" hiddenColumns="1" view="pageBreakPreview" showRuler="0" topLeftCell="B1">
      <pane xSplit="4" ySplit="8" topLeftCell="F108" activePane="bottomRight" state="frozen"/>
      <selection pane="bottomRight" activeCell="G118" sqref="G118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5"/>
      <headerFooter alignWithMargins="0">
        <oddFooter>&amp;R&amp;P</oddFooter>
      </headerFooter>
      <autoFilter ref="B1:S1"/>
    </customSheetView>
  </customSheetViews>
  <mergeCells count="113">
    <mergeCell ref="B171:B173"/>
    <mergeCell ref="A90:A92"/>
    <mergeCell ref="A99:A101"/>
    <mergeCell ref="A96:A98"/>
    <mergeCell ref="B121:B123"/>
    <mergeCell ref="A140:A142"/>
    <mergeCell ref="B99:B101"/>
    <mergeCell ref="B102:B104"/>
    <mergeCell ref="B105:B107"/>
    <mergeCell ref="B140:B142"/>
    <mergeCell ref="B93:B95"/>
    <mergeCell ref="B5:B8"/>
    <mergeCell ref="B39:B41"/>
    <mergeCell ref="B81:B83"/>
    <mergeCell ref="A121:A123"/>
    <mergeCell ref="A84:A86"/>
    <mergeCell ref="A49:A51"/>
    <mergeCell ref="A118:A120"/>
    <mergeCell ref="A93:A95"/>
    <mergeCell ref="A111:A113"/>
    <mergeCell ref="A87:A89"/>
    <mergeCell ref="A81:A83"/>
    <mergeCell ref="B52:B54"/>
    <mergeCell ref="A52:A54"/>
    <mergeCell ref="B49:B51"/>
    <mergeCell ref="A77:A79"/>
    <mergeCell ref="O2:P2"/>
    <mergeCell ref="B118:B120"/>
    <mergeCell ref="C108:C110"/>
    <mergeCell ref="C99:C101"/>
    <mergeCell ref="B114:B116"/>
    <mergeCell ref="B87:B89"/>
    <mergeCell ref="B84:B86"/>
    <mergeCell ref="C46:C48"/>
    <mergeCell ref="H7:H8"/>
    <mergeCell ref="N7:N8"/>
    <mergeCell ref="C121:C123"/>
    <mergeCell ref="C39:C41"/>
    <mergeCell ref="J6:J8"/>
    <mergeCell ref="B90:B92"/>
    <mergeCell ref="B77:B79"/>
    <mergeCell ref="C96:C98"/>
    <mergeCell ref="B111:B113"/>
    <mergeCell ref="C81:C83"/>
    <mergeCell ref="C52:C54"/>
    <mergeCell ref="C87:C89"/>
    <mergeCell ref="D5:D8"/>
    <mergeCell ref="G6:H6"/>
    <mergeCell ref="O6:O8"/>
    <mergeCell ref="C36:C38"/>
    <mergeCell ref="E5:I5"/>
    <mergeCell ref="M7:M8"/>
    <mergeCell ref="A105:A107"/>
    <mergeCell ref="A114:A116"/>
    <mergeCell ref="A108:A110"/>
    <mergeCell ref="A102:A104"/>
    <mergeCell ref="B108:B110"/>
    <mergeCell ref="B96:B98"/>
    <mergeCell ref="A5:A8"/>
    <mergeCell ref="A39:A41"/>
    <mergeCell ref="A42:A44"/>
    <mergeCell ref="A36:A38"/>
    <mergeCell ref="A46:A48"/>
    <mergeCell ref="G7:G8"/>
    <mergeCell ref="C5:C8"/>
    <mergeCell ref="B46:B48"/>
    <mergeCell ref="B36:B38"/>
    <mergeCell ref="B42:B44"/>
    <mergeCell ref="D361:F361"/>
    <mergeCell ref="C102:C104"/>
    <mergeCell ref="C105:C107"/>
    <mergeCell ref="D360:F360"/>
    <mergeCell ref="C330:C332"/>
    <mergeCell ref="C171:C173"/>
    <mergeCell ref="C140:C142"/>
    <mergeCell ref="C114:C116"/>
    <mergeCell ref="C111:C113"/>
    <mergeCell ref="C118:C120"/>
    <mergeCell ref="C77:C79"/>
    <mergeCell ref="C84:C86"/>
    <mergeCell ref="A171:A173"/>
    <mergeCell ref="A3:P3"/>
    <mergeCell ref="M6:N6"/>
    <mergeCell ref="E6:E8"/>
    <mergeCell ref="F6:F8"/>
    <mergeCell ref="L6:L8"/>
    <mergeCell ref="P5:P8"/>
    <mergeCell ref="J5:O5"/>
    <mergeCell ref="C49:C51"/>
    <mergeCell ref="C42:C44"/>
    <mergeCell ref="I6:I8"/>
    <mergeCell ref="O1:P1"/>
    <mergeCell ref="O361:P361"/>
    <mergeCell ref="K6:K8"/>
    <mergeCell ref="C281:C283"/>
    <mergeCell ref="C217:C219"/>
    <mergeCell ref="C93:C95"/>
    <mergeCell ref="C90:C92"/>
    <mergeCell ref="B330:B332"/>
    <mergeCell ref="A330:A332"/>
    <mergeCell ref="C278:C280"/>
    <mergeCell ref="B278:B280"/>
    <mergeCell ref="A278:A280"/>
    <mergeCell ref="A281:A283"/>
    <mergeCell ref="B217:B219"/>
    <mergeCell ref="A217:A219"/>
    <mergeCell ref="C183:C185"/>
    <mergeCell ref="B183:B185"/>
    <mergeCell ref="A183:A185"/>
    <mergeCell ref="B281:B283"/>
    <mergeCell ref="C220:C222"/>
    <mergeCell ref="B220:B222"/>
    <mergeCell ref="A220:A222"/>
  </mergeCells>
  <phoneticPr fontId="3" type="noConversion"/>
  <printOptions horizontalCentered="1"/>
  <pageMargins left="0.98425196850393704" right="0.59055118110236227" top="0.78740157480314965" bottom="0.98425196850393704" header="0.39370078740157483" footer="0.39370078740157483"/>
  <pageSetup paperSize="9" scale="37" fitToHeight="0" orientation="landscape" horizontalDpi="300" verticalDpi="300" r:id="rId6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дод.3</vt:lpstr>
      <vt:lpstr>дод.3!Заголовки_для_печати</vt:lpstr>
      <vt:lpstr>дод.3!Область_печати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2019-08-02T10:05:14Z</cp:lastPrinted>
  <dcterms:created xsi:type="dcterms:W3CDTF">2014-01-17T10:52:16Z</dcterms:created>
  <dcterms:modified xsi:type="dcterms:W3CDTF">2019-08-05T07:31:05Z</dcterms:modified>
</cp:coreProperties>
</file>