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E34" i="18" l="1"/>
  <c r="F33" i="18"/>
  <c r="E33" i="18"/>
  <c r="D33" i="18"/>
  <c r="F20" i="18"/>
  <c r="E20" i="18"/>
  <c r="D20" i="18"/>
  <c r="C33" i="18"/>
  <c r="D28" i="18"/>
  <c r="D22" i="18"/>
  <c r="C20" i="18"/>
  <c r="D17" i="18"/>
  <c r="D30" i="18"/>
  <c r="F17" i="18"/>
  <c r="E17" i="18"/>
  <c r="E15" i="18"/>
  <c r="E9" i="18"/>
  <c r="E21" i="18"/>
  <c r="F30" i="18"/>
  <c r="F28" i="18"/>
  <c r="F22" i="18"/>
  <c r="F34" i="18"/>
  <c r="E30" i="18"/>
  <c r="C30" i="18"/>
  <c r="E18" i="18"/>
  <c r="D24" i="18"/>
  <c r="C24" i="18"/>
  <c r="D26" i="18"/>
  <c r="C26" i="18"/>
  <c r="D11" i="18"/>
  <c r="D13" i="18"/>
  <c r="C13" i="18"/>
  <c r="C25" i="18"/>
  <c r="C27" i="18"/>
  <c r="C12" i="18"/>
  <c r="C14" i="18"/>
  <c r="D18" i="18"/>
  <c r="C18" i="18"/>
  <c r="F18" i="18"/>
  <c r="C16" i="18"/>
  <c r="C17" i="18"/>
  <c r="C19" i="18"/>
  <c r="C29" i="18"/>
  <c r="C31" i="18"/>
  <c r="C11" i="18"/>
  <c r="D10" i="18"/>
  <c r="C10" i="18"/>
  <c r="F15" i="18"/>
  <c r="F9" i="18"/>
  <c r="F21" i="18"/>
  <c r="D15" i="18"/>
  <c r="C15" i="18"/>
  <c r="E28" i="18"/>
  <c r="E22" i="18"/>
  <c r="D23" i="18"/>
  <c r="C23" i="18"/>
  <c r="C22" i="18"/>
  <c r="D34" i="18"/>
  <c r="C28" i="18"/>
  <c r="D9" i="18"/>
  <c r="D21" i="18"/>
  <c r="C21" i="18"/>
  <c r="C9" i="18"/>
  <c r="C34" i="18"/>
</calcChain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<sst xmlns="http://schemas.openxmlformats.org/spreadsheetml/2006/main" count="57" uniqueCount="46">
  <si>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</si>
  <si>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</si>
  <si>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</si>
  <si>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</si>
  <si>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</si>
  <si>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</si>
  <si>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</si>
  <si>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</si>
  <si>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</si>
  <si>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</si>
  <si>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</si>
  <si>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</si>
  <si>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</si>
  <si>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</si>
  <si>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</si>
  <si>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</si>
  <si>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</si>
  <si>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</si>
  <si>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</si>
  <si>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</si>
  <si>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</si>
  <si>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</si>
  <si>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</si>
  <si>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</si>
  <si>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</si>
  <si>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</si>
  <si>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</si>
  <si>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</si>
  <si>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</si>
  <si>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</si>
  <si>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</si>
  <si>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</si>
  <si>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</si>
  <si>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</si>
  <si>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Фінансування обласного бюджету на 2019 рік</t>
  </si>
  <si>
    <t>Найменування 
згідно з Класифікацією фінансування бюджету</t>
  </si>
  <si>
    <t>Усього</t>
  </si>
  <si>
    <t>усього</t>
  </si>
  <si>
    <t>602304</t>
  </si>
  <si>
    <t xml:space="preserve">Керуючий справами
виконавчого апарату
обласної ради   </t>
  </si>
  <si>
    <t>А. МАРЧЕНКО</t>
  </si>
  <si>
    <t>Повернення бюджетних коштів з депозитів, надходження внаслідок продажу/пред’явлення цінних паперів</t>
  </si>
  <si>
    <t>у тому числі бюджет розвитку</t>
  </si>
  <si>
    <t xml:space="preserve">      Додаток 2</t>
  </si>
  <si>
    <t xml:space="preserve">      до розпорядження</t>
  </si>
  <si>
    <t xml:space="preserve">     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</si>
</sst>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6" formatCode="#,##0.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0" fontId="14" fillId="0" borderId="7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196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9" fontId="27" fillId="0" borderId="8" xfId="81" applyNumberFormat="1" applyFont="1" applyFill="1" applyBorder="1" applyAlignment="1">
      <alignment horizontal="center" vertical="center" wrapText="1"/>
    </xf>
    <xf numFmtId="0" fontId="27" fillId="0" borderId="8" xfId="81" applyFont="1" applyFill="1" applyBorder="1" applyAlignment="1">
      <alignment horizontal="center" vertical="center" wrapText="1"/>
    </xf>
    <xf numFmtId="0" fontId="29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>
      <alignment horizontal="center" vertical="center" wrapText="1"/>
    </xf>
    <xf numFmtId="0" fontId="27" fillId="0" borderId="9" xfId="81" applyFont="1" applyFill="1" applyBorder="1" applyAlignment="1" applyProtection="1">
      <alignment horizontal="center" vertical="center" wrapText="1"/>
    </xf>
    <xf numFmtId="49" fontId="27" fillId="0" borderId="9" xfId="81" applyNumberFormat="1" applyFont="1" applyFill="1" applyBorder="1" applyAlignment="1">
      <alignment horizontal="center" vertical="center" wrapText="1"/>
    </xf>
    <xf numFmtId="0" fontId="27" fillId="0" borderId="10" xfId="81" applyFont="1" applyFill="1" applyBorder="1" applyAlignment="1">
      <alignment horizontal="center" vertical="center" wrapText="1"/>
    </xf>
    <xf numFmtId="0" fontId="27" fillId="0" borderId="10" xfId="81" applyFont="1" applyFill="1" applyBorder="1" applyAlignment="1" applyProtection="1">
      <alignment horizontal="center" vertical="center" wrapText="1"/>
    </xf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7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206" fontId="21" fillId="0" borderId="0" xfId="81" applyNumberFormat="1" applyFont="1" applyFill="1"/>
    <xf numFmtId="4" fontId="28" fillId="0" borderId="11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9" fontId="27" fillId="0" borderId="13" xfId="81" applyNumberFormat="1" applyFont="1" applyFill="1" applyBorder="1" applyAlignment="1">
      <alignment horizontal="center" vertical="center" wrapText="1"/>
    </xf>
    <xf numFmtId="4" fontId="28" fillId="0" borderId="14" xfId="80" applyNumberFormat="1" applyFont="1" applyFill="1" applyBorder="1" applyAlignment="1">
      <alignment horizontal="right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4" fontId="28" fillId="0" borderId="18" xfId="80" applyNumberFormat="1" applyFont="1" applyFill="1" applyBorder="1" applyAlignment="1">
      <alignment horizontal="right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  <xf numFmtId="4" fontId="36" fillId="0" borderId="0" xfId="81" applyNumberFormat="1" applyFont="1" applyFill="1"/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/>
    </xf>
    <xf numFmtId="0" fontId="25" fillId="0" borderId="0" xfId="81" applyFont="1" applyFill="1" applyAlignment="1">
      <alignment horizontal="center"/>
    </xf>
    <xf numFmtId="0" fontId="33" fillId="0" borderId="21" xfId="81" applyFont="1" applyFill="1" applyBorder="1" applyAlignment="1">
      <alignment horizontal="center" vertical="center" wrapText="1"/>
    </xf>
    <xf numFmtId="0" fontId="33" fillId="0" borderId="22" xfId="81" applyFont="1" applyFill="1" applyBorder="1" applyAlignment="1">
      <alignment horizontal="center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top" wrapText="1"/>
    </xf>
    <xf numFmtId="0" fontId="33" fillId="0" borderId="25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zoomScale="50" zoomScaleNormal="75" zoomScaleSheetLayoutView="70" workbookViewId="0">
      <selection activeCell="E4" sqref="E4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7" t="s">
        <v>43</v>
      </c>
      <c r="F1" s="47"/>
      <c r="G1" s="26"/>
    </row>
    <row r="2" spans="1:16" ht="30.75" customHeight="1" x14ac:dyDescent="0.45">
      <c r="A2" s="1"/>
      <c r="B2" s="1"/>
      <c r="C2" s="1"/>
      <c r="D2" s="1"/>
      <c r="E2" s="47" t="s">
        <v>44</v>
      </c>
      <c r="F2" s="47"/>
      <c r="G2" s="26"/>
    </row>
    <row r="3" spans="1:16" ht="30.75" customHeight="1" x14ac:dyDescent="0.45">
      <c r="A3" s="1"/>
      <c r="B3" s="1"/>
      <c r="C3" s="1"/>
      <c r="D3" s="1"/>
      <c r="E3" s="47" t="s">
        <v>45</v>
      </c>
      <c r="F3" s="47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38.25" customHeight="1" x14ac:dyDescent="0.85">
      <c r="A5" s="49" t="s">
        <v>34</v>
      </c>
      <c r="B5" s="49"/>
      <c r="C5" s="49"/>
      <c r="D5" s="49"/>
      <c r="E5" s="49"/>
      <c r="F5" s="49"/>
      <c r="I5" s="34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0" t="s">
        <v>15</v>
      </c>
      <c r="B7" s="50" t="s">
        <v>35</v>
      </c>
      <c r="C7" s="50" t="s">
        <v>36</v>
      </c>
      <c r="D7" s="50" t="s">
        <v>19</v>
      </c>
      <c r="E7" s="53" t="s">
        <v>1</v>
      </c>
      <c r="F7" s="54"/>
    </row>
    <row r="8" spans="1:16" ht="54.6" customHeight="1" x14ac:dyDescent="0.3">
      <c r="A8" s="51"/>
      <c r="B8" s="51"/>
      <c r="C8" s="52"/>
      <c r="D8" s="51"/>
      <c r="E8" s="25" t="s">
        <v>37</v>
      </c>
      <c r="F8" s="25" t="s">
        <v>42</v>
      </c>
      <c r="G8" s="6"/>
    </row>
    <row r="9" spans="1:16" s="5" customFormat="1" ht="32.25" customHeight="1" x14ac:dyDescent="0.3">
      <c r="A9" s="14" t="s">
        <v>2</v>
      </c>
      <c r="B9" s="15" t="s">
        <v>3</v>
      </c>
      <c r="C9" s="33">
        <f t="shared" ref="C9:C34" si="0">D9+E9</f>
        <v>798972273.8499999</v>
      </c>
      <c r="D9" s="33">
        <f>D15</f>
        <v>-2645667716.23</v>
      </c>
      <c r="E9" s="33">
        <f>E15</f>
        <v>3444639990.0799999</v>
      </c>
      <c r="F9" s="41">
        <f>F15</f>
        <v>3416040659.29</v>
      </c>
      <c r="G9" s="22"/>
      <c r="H9" s="22"/>
      <c r="I9" s="22"/>
      <c r="J9" s="22"/>
      <c r="K9" s="22"/>
    </row>
    <row r="10" spans="1:16" s="5" customFormat="1" ht="83.25" x14ac:dyDescent="0.3">
      <c r="A10" s="36" t="s">
        <v>23</v>
      </c>
      <c r="B10" s="16" t="s">
        <v>33</v>
      </c>
      <c r="C10" s="37">
        <f t="shared" si="0"/>
        <v>0</v>
      </c>
      <c r="D10" s="37">
        <f>D11+D13</f>
        <v>0</v>
      </c>
      <c r="E10" s="37"/>
      <c r="F10" s="42"/>
      <c r="G10" s="22"/>
      <c r="H10" s="22"/>
      <c r="I10" s="22"/>
      <c r="J10" s="22"/>
      <c r="K10" s="22"/>
    </row>
    <row r="11" spans="1:16" s="5" customFormat="1" ht="83.25" x14ac:dyDescent="0.3">
      <c r="A11" s="36" t="s">
        <v>24</v>
      </c>
      <c r="B11" s="16" t="s">
        <v>41</v>
      </c>
      <c r="C11" s="37">
        <f t="shared" si="0"/>
        <v>500000000</v>
      </c>
      <c r="D11" s="37">
        <f>D12</f>
        <v>500000000</v>
      </c>
      <c r="E11" s="37"/>
      <c r="F11" s="42"/>
      <c r="G11" s="22"/>
      <c r="H11" s="22"/>
      <c r="I11" s="22"/>
      <c r="J11" s="22"/>
      <c r="K11" s="22"/>
    </row>
    <row r="12" spans="1:16" s="5" customFormat="1" ht="39" customHeight="1" x14ac:dyDescent="0.3">
      <c r="A12" s="36" t="s">
        <v>25</v>
      </c>
      <c r="B12" s="16" t="s">
        <v>20</v>
      </c>
      <c r="C12" s="37">
        <f t="shared" si="0"/>
        <v>500000000</v>
      </c>
      <c r="D12" s="37">
        <v>500000000</v>
      </c>
      <c r="E12" s="37"/>
      <c r="F12" s="42"/>
      <c r="G12" s="22"/>
      <c r="H12" s="22"/>
      <c r="I12" s="22"/>
      <c r="J12" s="22"/>
      <c r="K12" s="22"/>
    </row>
    <row r="13" spans="1:16" s="5" customFormat="1" ht="55.5" x14ac:dyDescent="0.3">
      <c r="A13" s="36" t="s">
        <v>26</v>
      </c>
      <c r="B13" s="16" t="s">
        <v>21</v>
      </c>
      <c r="C13" s="37">
        <f t="shared" si="0"/>
        <v>-500000000</v>
      </c>
      <c r="D13" s="37">
        <f>D14</f>
        <v>-500000000</v>
      </c>
      <c r="E13" s="37"/>
      <c r="F13" s="42"/>
      <c r="G13" s="22"/>
      <c r="H13" s="22"/>
      <c r="I13" s="22"/>
      <c r="J13" s="22"/>
      <c r="K13" s="22"/>
    </row>
    <row r="14" spans="1:16" s="5" customFormat="1" ht="55.5" x14ac:dyDescent="0.3">
      <c r="A14" s="36" t="s">
        <v>27</v>
      </c>
      <c r="B14" s="16" t="s">
        <v>22</v>
      </c>
      <c r="C14" s="37">
        <f t="shared" si="0"/>
        <v>-500000000</v>
      </c>
      <c r="D14" s="37">
        <v>-500000000</v>
      </c>
      <c r="E14" s="37"/>
      <c r="F14" s="42"/>
      <c r="G14" s="22"/>
      <c r="H14" s="22"/>
      <c r="I14" s="22"/>
      <c r="J14" s="22"/>
      <c r="K14" s="22"/>
    </row>
    <row r="15" spans="1:16" ht="55.5" x14ac:dyDescent="0.3">
      <c r="A15" s="16">
        <v>208000</v>
      </c>
      <c r="B15" s="16" t="s">
        <v>4</v>
      </c>
      <c r="C15" s="38">
        <f t="shared" si="0"/>
        <v>798972273.8499999</v>
      </c>
      <c r="D15" s="32">
        <f>SUM(D16-D17)+D20+D18</f>
        <v>-2645667716.23</v>
      </c>
      <c r="E15" s="32">
        <f>SUM(E16-E17)+E20+E18</f>
        <v>3444639990.0799999</v>
      </c>
      <c r="F15" s="43">
        <f>SUM(F16-F17)+F20+F18</f>
        <v>3416040659.29</v>
      </c>
      <c r="G15" s="22"/>
      <c r="H15" s="22"/>
      <c r="I15" s="22"/>
      <c r="J15" s="22"/>
    </row>
    <row r="16" spans="1:16" ht="33.75" customHeight="1" x14ac:dyDescent="0.3">
      <c r="A16" s="16">
        <v>208100</v>
      </c>
      <c r="B16" s="16" t="s">
        <v>18</v>
      </c>
      <c r="C16" s="37">
        <f t="shared" si="0"/>
        <v>899737171.21000004</v>
      </c>
      <c r="D16" s="32">
        <v>707670354.75999999</v>
      </c>
      <c r="E16" s="32">
        <v>192066816.44999999</v>
      </c>
      <c r="F16" s="43">
        <v>163467434.41</v>
      </c>
      <c r="G16" s="22"/>
      <c r="H16" s="35"/>
      <c r="I16" s="35"/>
      <c r="J16" s="35"/>
    </row>
    <row r="17" spans="1:248" ht="30.75" customHeight="1" x14ac:dyDescent="0.3">
      <c r="A17" s="16">
        <v>208200</v>
      </c>
      <c r="B17" s="16" t="s">
        <v>5</v>
      </c>
      <c r="C17" s="32">
        <f t="shared" si="0"/>
        <v>100515203.17999998</v>
      </c>
      <c r="D17" s="32">
        <f>707670354.76-249569.18-40401100-1901222-1795000-18080446-67854524.7-140301196.24-336479700-0.25-92500</f>
        <v>100515096.38999999</v>
      </c>
      <c r="E17" s="32">
        <f>192066816.45-125-27646672-53107750-72661425-18475342-9808598-6471159-455536-89421-72591-3112299-151400-14400+8.34</f>
        <v>106.78999998807907</v>
      </c>
      <c r="F17" s="43">
        <f>163467434.41-125-53107750-72661425-9808598-27646672-91417-151400+8.13</f>
        <v>55.539999996423724</v>
      </c>
      <c r="H17" s="22"/>
      <c r="I17" s="22"/>
      <c r="J17" s="22"/>
    </row>
    <row r="18" spans="1:248" ht="30.75" customHeight="1" x14ac:dyDescent="0.3">
      <c r="A18" s="16">
        <v>208300</v>
      </c>
      <c r="B18" s="16" t="s">
        <v>6</v>
      </c>
      <c r="C18" s="32">
        <f t="shared" si="0"/>
        <v>-249694.18</v>
      </c>
      <c r="D18" s="32">
        <f>D19</f>
        <v>-249569.18</v>
      </c>
      <c r="E18" s="32">
        <f>E19</f>
        <v>-125</v>
      </c>
      <c r="F18" s="43">
        <f>F19</f>
        <v>-125</v>
      </c>
      <c r="H18" s="22"/>
      <c r="I18" s="22"/>
      <c r="J18" s="22"/>
    </row>
    <row r="19" spans="1:248" ht="30.75" customHeight="1" x14ac:dyDescent="0.3">
      <c r="A19" s="16" t="s">
        <v>7</v>
      </c>
      <c r="B19" s="16" t="s">
        <v>6</v>
      </c>
      <c r="C19" s="32">
        <f t="shared" si="0"/>
        <v>-249694.18</v>
      </c>
      <c r="D19" s="32">
        <v>-249569.18</v>
      </c>
      <c r="E19" s="32">
        <v>-125</v>
      </c>
      <c r="F19" s="43">
        <v>-125</v>
      </c>
      <c r="H19" s="22"/>
      <c r="I19" s="22"/>
      <c r="J19" s="22"/>
    </row>
    <row r="20" spans="1:248" ht="83.25" x14ac:dyDescent="0.3">
      <c r="A20" s="16">
        <v>208400</v>
      </c>
      <c r="B20" s="17" t="s">
        <v>13</v>
      </c>
      <c r="C20" s="32">
        <f t="shared" si="0"/>
        <v>0</v>
      </c>
      <c r="D20" s="32">
        <f>-2719667500-16660267-324657939.62+1673450-2915200-23079292-376884+50000000-54181664-1400000+9744479-36500000+6851165-1072478-86608287-53722987.8</f>
        <v>-3252573405.4200001</v>
      </c>
      <c r="E20" s="32">
        <f>2719667500+16660267+324657939.62-1673450+2915200+23079292+376884-50000000+54181664+1400000-9744479+36500000-6851165+1072478+86608287+53722987.8</f>
        <v>3252573405.4200001</v>
      </c>
      <c r="F20" s="32">
        <f>2719667500+16660267+324657939.62-1673450+2915200+23079292+376884-50000000+54181664+1400000-9744479+36500000-6851165+1072478+86608287+53722987.8</f>
        <v>3252573405.4200001</v>
      </c>
      <c r="H20" s="22"/>
      <c r="I20" s="22"/>
      <c r="J20" s="22"/>
    </row>
    <row r="21" spans="1:248" ht="33.75" customHeight="1" x14ac:dyDescent="0.3">
      <c r="A21" s="17"/>
      <c r="B21" s="18" t="s">
        <v>8</v>
      </c>
      <c r="C21" s="32">
        <f t="shared" si="0"/>
        <v>798972273.8499999</v>
      </c>
      <c r="D21" s="32">
        <f>SUM(D9)</f>
        <v>-2645667716.23</v>
      </c>
      <c r="E21" s="32">
        <f>SUM(E9)</f>
        <v>3444639990.0799999</v>
      </c>
      <c r="F21" s="43">
        <f>SUM(F9)</f>
        <v>3416040659.29</v>
      </c>
      <c r="G21" s="22"/>
      <c r="H21" s="22"/>
      <c r="I21" s="22"/>
      <c r="J21" s="22"/>
    </row>
    <row r="22" spans="1:248" s="5" customFormat="1" ht="37.5" customHeight="1" x14ac:dyDescent="0.3">
      <c r="A22" s="19" t="s">
        <v>9</v>
      </c>
      <c r="B22" s="17" t="s">
        <v>16</v>
      </c>
      <c r="C22" s="32">
        <f t="shared" si="0"/>
        <v>798972273.8499999</v>
      </c>
      <c r="D22" s="32">
        <f>D28</f>
        <v>-2645667716.23</v>
      </c>
      <c r="E22" s="32">
        <f>E28</f>
        <v>3444639990.0799999</v>
      </c>
      <c r="F22" s="43">
        <f>F28</f>
        <v>3416040659.29</v>
      </c>
      <c r="G22" s="22"/>
      <c r="H22" s="22"/>
      <c r="I22" s="22"/>
      <c r="J22" s="22"/>
    </row>
    <row r="23" spans="1:248" s="5" customFormat="1" ht="83.25" x14ac:dyDescent="0.3">
      <c r="A23" s="36" t="s">
        <v>28</v>
      </c>
      <c r="B23" s="16" t="s">
        <v>33</v>
      </c>
      <c r="C23" s="32">
        <f t="shared" si="0"/>
        <v>0</v>
      </c>
      <c r="D23" s="37">
        <f>D24+D26</f>
        <v>0</v>
      </c>
      <c r="E23" s="37"/>
      <c r="F23" s="42"/>
      <c r="G23" s="22"/>
      <c r="H23" s="22"/>
      <c r="I23" s="22"/>
      <c r="J23" s="22"/>
      <c r="K23" s="22"/>
    </row>
    <row r="24" spans="1:248" s="5" customFormat="1" ht="83.25" x14ac:dyDescent="0.3">
      <c r="A24" s="36" t="s">
        <v>29</v>
      </c>
      <c r="B24" s="16" t="s">
        <v>41</v>
      </c>
      <c r="C24" s="32">
        <f t="shared" si="0"/>
        <v>500000000</v>
      </c>
      <c r="D24" s="37">
        <f>D25</f>
        <v>500000000</v>
      </c>
      <c r="E24" s="37"/>
      <c r="F24" s="42"/>
      <c r="G24" s="22"/>
      <c r="H24" s="22"/>
      <c r="I24" s="22"/>
      <c r="J24" s="22"/>
      <c r="K24" s="22"/>
    </row>
    <row r="25" spans="1:248" s="5" customFormat="1" ht="32.25" customHeight="1" x14ac:dyDescent="0.3">
      <c r="A25" s="36" t="s">
        <v>30</v>
      </c>
      <c r="B25" s="16" t="s">
        <v>20</v>
      </c>
      <c r="C25" s="32">
        <f t="shared" si="0"/>
        <v>500000000</v>
      </c>
      <c r="D25" s="37">
        <v>500000000</v>
      </c>
      <c r="E25" s="37"/>
      <c r="F25" s="42"/>
      <c r="G25" s="22"/>
      <c r="H25" s="22"/>
      <c r="I25" s="22"/>
      <c r="J25" s="22"/>
      <c r="K25" s="22"/>
    </row>
    <row r="26" spans="1:248" s="5" customFormat="1" ht="55.5" x14ac:dyDescent="0.3">
      <c r="A26" s="36" t="s">
        <v>31</v>
      </c>
      <c r="B26" s="16" t="s">
        <v>21</v>
      </c>
      <c r="C26" s="32">
        <f t="shared" si="0"/>
        <v>-500000000</v>
      </c>
      <c r="D26" s="37">
        <f>D27</f>
        <v>-500000000</v>
      </c>
      <c r="E26" s="37"/>
      <c r="F26" s="42"/>
      <c r="G26" s="39"/>
      <c r="H26" s="39"/>
      <c r="I26" s="39"/>
      <c r="J26" s="22"/>
      <c r="K26" s="22"/>
    </row>
    <row r="27" spans="1:248" s="5" customFormat="1" ht="55.5" x14ac:dyDescent="0.3">
      <c r="A27" s="36" t="s">
        <v>32</v>
      </c>
      <c r="B27" s="16" t="s">
        <v>22</v>
      </c>
      <c r="C27" s="32">
        <f t="shared" si="0"/>
        <v>-500000000</v>
      </c>
      <c r="D27" s="37">
        <v>-500000000</v>
      </c>
      <c r="E27" s="37"/>
      <c r="F27" s="42"/>
      <c r="G27" s="39"/>
      <c r="H27" s="39"/>
      <c r="I27" s="39"/>
      <c r="J27" s="22"/>
      <c r="K27" s="22"/>
    </row>
    <row r="28" spans="1:248" s="8" customFormat="1" ht="33.75" customHeight="1" x14ac:dyDescent="0.3">
      <c r="A28" s="16">
        <v>602000</v>
      </c>
      <c r="B28" s="16" t="s">
        <v>17</v>
      </c>
      <c r="C28" s="32">
        <f t="shared" si="0"/>
        <v>798972273.8499999</v>
      </c>
      <c r="D28" s="32">
        <f>SUM(D29-D30)+D33+D31</f>
        <v>-2645667716.23</v>
      </c>
      <c r="E28" s="32">
        <f>SUM(E29-E30)+E33+E31</f>
        <v>3444639990.0799999</v>
      </c>
      <c r="F28" s="43">
        <f>SUM(F29-F30)+F33+F31</f>
        <v>3416040659.29</v>
      </c>
      <c r="G28" s="39"/>
      <c r="H28" s="39"/>
      <c r="I28" s="39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s="5" customFormat="1" ht="33.75" customHeight="1" x14ac:dyDescent="0.3">
      <c r="A29" s="19" t="s">
        <v>10</v>
      </c>
      <c r="B29" s="17" t="s">
        <v>18</v>
      </c>
      <c r="C29" s="32">
        <f t="shared" si="0"/>
        <v>899737171.21000004</v>
      </c>
      <c r="D29" s="32">
        <v>707670354.75999999</v>
      </c>
      <c r="E29" s="32">
        <v>192066816.44999999</v>
      </c>
      <c r="F29" s="43">
        <v>163467434.41</v>
      </c>
      <c r="G29" s="39"/>
      <c r="H29" s="39"/>
      <c r="I29" s="39"/>
      <c r="J29" s="22"/>
    </row>
    <row r="30" spans="1:248" ht="30.75" customHeight="1" x14ac:dyDescent="0.3">
      <c r="A30" s="19" t="s">
        <v>11</v>
      </c>
      <c r="B30" s="17" t="s">
        <v>5</v>
      </c>
      <c r="C30" s="32">
        <f t="shared" si="0"/>
        <v>100515203.17999998</v>
      </c>
      <c r="D30" s="32">
        <f>707670354.76-249569.18-40401100-1901222-1795000-18080446-67854524.7-140301196.24-336479700-0.25-92500</f>
        <v>100515096.38999999</v>
      </c>
      <c r="E30" s="32">
        <f>192066816.45-125-27646672-53107750-72661425-18475342-9808598-6471159-455536-89421-72591-3112299-151400-14400+8.34</f>
        <v>106.78999998807907</v>
      </c>
      <c r="F30" s="43">
        <f>163467434.41-125-53107750-72661425-9808598-27646672-91417-151400+8.13</f>
        <v>55.539999996423724</v>
      </c>
      <c r="G30" s="40"/>
      <c r="H30" s="40"/>
      <c r="I30" s="39"/>
      <c r="J30" s="22"/>
    </row>
    <row r="31" spans="1:248" ht="32.25" customHeight="1" x14ac:dyDescent="0.3">
      <c r="A31" s="19" t="s">
        <v>12</v>
      </c>
      <c r="B31" s="16" t="s">
        <v>6</v>
      </c>
      <c r="C31" s="32">
        <f t="shared" si="0"/>
        <v>-249694.18</v>
      </c>
      <c r="D31" s="32">
        <v>-249569.18</v>
      </c>
      <c r="E31" s="32">
        <v>-125</v>
      </c>
      <c r="F31" s="43">
        <v>-125</v>
      </c>
      <c r="G31" s="22"/>
      <c r="H31" s="22"/>
      <c r="I31" s="22"/>
      <c r="J31" s="22"/>
    </row>
    <row r="32" spans="1:248" ht="32.25" customHeight="1" x14ac:dyDescent="0.3">
      <c r="A32" s="19" t="s">
        <v>38</v>
      </c>
      <c r="B32" s="16" t="s">
        <v>6</v>
      </c>
      <c r="C32" s="32">
        <v>-249694.18</v>
      </c>
      <c r="D32" s="32">
        <v>-249569.18</v>
      </c>
      <c r="E32" s="32">
        <v>-125</v>
      </c>
      <c r="F32" s="43">
        <v>-125</v>
      </c>
      <c r="G32" s="22"/>
      <c r="H32" s="22"/>
      <c r="I32" s="22"/>
      <c r="J32" s="22"/>
    </row>
    <row r="33" spans="1:17" ht="83.25" x14ac:dyDescent="0.3">
      <c r="A33" s="16">
        <v>602400</v>
      </c>
      <c r="B33" s="17" t="s">
        <v>13</v>
      </c>
      <c r="C33" s="32">
        <f t="shared" si="0"/>
        <v>0</v>
      </c>
      <c r="D33" s="32">
        <f>-2719667500-16660267-324657939.62+1673450-2915200-23079292-376884+50000000-54181664-1400000+9744479-36500000+6851165-1072478-86608287-53722987.8</f>
        <v>-3252573405.4200001</v>
      </c>
      <c r="E33" s="32">
        <f>2719667500+16660267+324657939.62-1673450+2915200+23079292+376884-50000000+54181664+1400000-9744479+36500000-6851165+1072478+86608287+53722987.8</f>
        <v>3252573405.4200001</v>
      </c>
      <c r="F33" s="32">
        <f>2719667500+16660267+324657939.62-1673450+2915200+23079292+376884-50000000+54181664+1400000-9744479+36500000-6851165+1072478+86608287+53722987.8</f>
        <v>3252573405.4200001</v>
      </c>
      <c r="G33" s="22"/>
      <c r="H33" s="22"/>
      <c r="I33" s="22"/>
      <c r="J33" s="22"/>
    </row>
    <row r="34" spans="1:17" ht="32.25" customHeight="1" x14ac:dyDescent="0.3">
      <c r="A34" s="20"/>
      <c r="B34" s="21" t="s">
        <v>14</v>
      </c>
      <c r="C34" s="44">
        <f t="shared" si="0"/>
        <v>798972273.8499999</v>
      </c>
      <c r="D34" s="44">
        <f>SUM(D22)</f>
        <v>-2645667716.23</v>
      </c>
      <c r="E34" s="44">
        <f>SUM(E22)</f>
        <v>3444639990.0799999</v>
      </c>
      <c r="F34" s="45">
        <f>SUM(F22)</f>
        <v>3416040659.29</v>
      </c>
      <c r="G34" s="22"/>
      <c r="H34" s="22"/>
      <c r="I34" s="22"/>
      <c r="J34" s="22"/>
    </row>
    <row r="35" spans="1:17" x14ac:dyDescent="0.3">
      <c r="C35" s="9"/>
      <c r="D35" s="9"/>
      <c r="E35" s="9"/>
      <c r="F35" s="9"/>
    </row>
    <row r="36" spans="1:17" x14ac:dyDescent="0.3">
      <c r="C36" s="9"/>
      <c r="D36" s="9"/>
      <c r="E36" s="9"/>
      <c r="F36" s="9"/>
    </row>
    <row r="37" spans="1:17" ht="31.5" customHeight="1" x14ac:dyDescent="0.3">
      <c r="A37" s="10"/>
      <c r="G37" s="6"/>
    </row>
    <row r="38" spans="1:17" ht="90" x14ac:dyDescent="0.4">
      <c r="A38" s="10"/>
      <c r="B38" s="29" t="s">
        <v>39</v>
      </c>
      <c r="C38" s="29"/>
      <c r="D38" s="29"/>
      <c r="E38" s="48" t="s">
        <v>40</v>
      </c>
      <c r="F38" s="48"/>
    </row>
    <row r="39" spans="1:17" x14ac:dyDescent="0.3">
      <c r="C39" s="11"/>
      <c r="D39" s="11"/>
      <c r="E39" s="11"/>
      <c r="F39" s="11"/>
    </row>
    <row r="40" spans="1:17" ht="25.5" x14ac:dyDescent="0.35">
      <c r="B40" s="23"/>
      <c r="C40" s="11"/>
      <c r="D40" s="11"/>
      <c r="E40" s="11"/>
      <c r="F40" s="11"/>
    </row>
    <row r="41" spans="1:17" s="12" customFormat="1" ht="20.25" x14ac:dyDescent="0.3">
      <c r="C41" s="11"/>
      <c r="D41" s="11"/>
      <c r="E41" s="11"/>
      <c r="F41" s="11"/>
      <c r="G41" s="13"/>
    </row>
    <row r="42" spans="1:17" x14ac:dyDescent="0.3">
      <c r="C42" s="6"/>
      <c r="D42" s="6"/>
      <c r="E42" s="6"/>
      <c r="F42" s="6"/>
    </row>
    <row r="43" spans="1:17" x14ac:dyDescent="0.3">
      <c r="D43" s="6"/>
      <c r="E43" s="6"/>
      <c r="F43" s="6"/>
    </row>
    <row r="44" spans="1:17" x14ac:dyDescent="0.3">
      <c r="C44" s="9"/>
      <c r="D44" s="9"/>
      <c r="E44" s="9"/>
      <c r="F44" s="9"/>
    </row>
    <row r="45" spans="1:17" ht="29.25" customHeight="1" x14ac:dyDescent="0.3">
      <c r="C45" s="6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ht="22.5" customHeight="1" x14ac:dyDescent="0.3">
      <c r="B47" s="30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31"/>
    </row>
    <row r="51" spans="3:6" ht="23.25" x14ac:dyDescent="0.35">
      <c r="C51" s="9"/>
      <c r="D51" s="6"/>
      <c r="E51" s="6"/>
      <c r="F51" s="46"/>
    </row>
    <row r="52" spans="3:6" x14ac:dyDescent="0.3">
      <c r="C52" s="9"/>
      <c r="D52" s="6"/>
      <c r="E52" s="6"/>
      <c r="F52" s="6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</sheetData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78740157480314965" right="0.59055118110236227" top="0.78740157480314965" bottom="1.1811023622047245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2019-12-20T09:27:27Z</cp:lastPrinted>
  <dcterms:created xsi:type="dcterms:W3CDTF">2014-01-17T10:52:16Z</dcterms:created>
  <dcterms:modified xsi:type="dcterms:W3CDTF">2019-12-21T09:57:04Z</dcterms:modified>
</cp:coreProperties>
</file>