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ОР" sheetId="13" r:id="rId1"/>
  </sheets>
  <definedNames>
    <definedName name="_xlnm._FilterDatabase" localSheetId="0" hidden="1">ОР!$A$12:$L$115</definedName>
    <definedName name="_xlnm.Print_Titles" localSheetId="0">ОР!$A:$C,ОР!$5:$11</definedName>
    <definedName name="_xlnm.Print_Area" localSheetId="0">ОР!$A$1:$L$115</definedName>
  </definedNames>
  <calcPr calcId="145621"/>
</workbook>
</file>

<file path=xl/calcChain.xml><?xml version="1.0" encoding="utf-8"?>
<calcChain xmlns="http://schemas.openxmlformats.org/spreadsheetml/2006/main">
  <c r="H112" i="13" l="1"/>
  <c r="H109" i="13" l="1"/>
  <c r="H46" i="13"/>
  <c r="H23" i="13"/>
  <c r="G109" i="13"/>
  <c r="G40" i="13"/>
  <c r="G33" i="13"/>
  <c r="G27" i="13"/>
  <c r="G46" i="13" s="1"/>
  <c r="G23" i="13"/>
  <c r="H114" i="13" l="1"/>
  <c r="G114" i="13"/>
  <c r="J108" i="13" l="1"/>
  <c r="J107" i="13"/>
  <c r="J39" i="13"/>
  <c r="J37" i="13"/>
  <c r="J34" i="13"/>
  <c r="J32" i="13"/>
  <c r="J29" i="13"/>
  <c r="J26" i="13"/>
  <c r="J25" i="13"/>
  <c r="J21" i="13"/>
  <c r="J19" i="13"/>
  <c r="J18" i="13"/>
  <c r="J16" i="13"/>
  <c r="J15" i="13"/>
  <c r="J14" i="13"/>
  <c r="J13" i="13"/>
  <c r="J12" i="13"/>
  <c r="J109" i="13" l="1"/>
  <c r="J23" i="13"/>
  <c r="J46" i="13"/>
  <c r="J114" i="13" l="1"/>
</calcChain>
</file>

<file path=xl/sharedStrings.xml><?xml version="1.0" encoding="utf-8"?>
<sst xmlns="http://schemas.openxmlformats.org/spreadsheetml/2006/main" count="238" uniqueCount="230">
  <si>
    <t>04100000000</t>
  </si>
  <si>
    <t>Обласний бюджет</t>
  </si>
  <si>
    <t>Державний бюджет</t>
  </si>
  <si>
    <t>04202100000</t>
  </si>
  <si>
    <t>04201100000</t>
  </si>
  <si>
    <t>04203100000</t>
  </si>
  <si>
    <t>04204100000</t>
  </si>
  <si>
    <t>04205100000</t>
  </si>
  <si>
    <t>04207100000</t>
  </si>
  <si>
    <t>04208100000</t>
  </si>
  <si>
    <t>04210100000</t>
  </si>
  <si>
    <t>04211100000</t>
  </si>
  <si>
    <t>04212100000</t>
  </si>
  <si>
    <t>04213100000</t>
  </si>
  <si>
    <t>04301200000</t>
  </si>
  <si>
    <t>04302200000</t>
  </si>
  <si>
    <t>04303200000</t>
  </si>
  <si>
    <t>04304200000</t>
  </si>
  <si>
    <t>04305200000</t>
  </si>
  <si>
    <t>04306200000</t>
  </si>
  <si>
    <t>04307200000</t>
  </si>
  <si>
    <t>04308200000</t>
  </si>
  <si>
    <t>04309200000</t>
  </si>
  <si>
    <t>04310200000</t>
  </si>
  <si>
    <t>04311200000</t>
  </si>
  <si>
    <t>04312200000</t>
  </si>
  <si>
    <t>04313200000</t>
  </si>
  <si>
    <t>04314200000</t>
  </si>
  <si>
    <t>04315200000</t>
  </si>
  <si>
    <t>04316200000</t>
  </si>
  <si>
    <t>04317200000</t>
  </si>
  <si>
    <t>04318200000</t>
  </si>
  <si>
    <t>04319200000</t>
  </si>
  <si>
    <t>04320200000</t>
  </si>
  <si>
    <t>04321200000</t>
  </si>
  <si>
    <t>04322200000</t>
  </si>
  <si>
    <t>субвенції</t>
  </si>
  <si>
    <t>04501000000</t>
  </si>
  <si>
    <t>04502000000</t>
  </si>
  <si>
    <t>04503000000</t>
  </si>
  <si>
    <t>04504000000</t>
  </si>
  <si>
    <t>04506000000</t>
  </si>
  <si>
    <t>04507000000</t>
  </si>
  <si>
    <t>04508000000</t>
  </si>
  <si>
    <t>04510000000</t>
  </si>
  <si>
    <t>04511000000</t>
  </si>
  <si>
    <t>04512000000</t>
  </si>
  <si>
    <t>04513000000</t>
  </si>
  <si>
    <t>04514000000</t>
  </si>
  <si>
    <t>04515000000</t>
  </si>
  <si>
    <t>04517000000</t>
  </si>
  <si>
    <t>04518000000</t>
  </si>
  <si>
    <t>04519000000</t>
  </si>
  <si>
    <t>04521000000</t>
  </si>
  <si>
    <t>04524000000</t>
  </si>
  <si>
    <t>04527000000</t>
  </si>
  <si>
    <t>04529000000</t>
  </si>
  <si>
    <t>04530000000</t>
  </si>
  <si>
    <t>04531000000</t>
  </si>
  <si>
    <t>04532000000</t>
  </si>
  <si>
    <t>04533000000</t>
  </si>
  <si>
    <t>04534000000</t>
  </si>
  <si>
    <t>04509000000</t>
  </si>
  <si>
    <t>04545000000</t>
  </si>
  <si>
    <t>04550000000</t>
  </si>
  <si>
    <t>04549000000</t>
  </si>
  <si>
    <t>04538000000</t>
  </si>
  <si>
    <t>04537000000</t>
  </si>
  <si>
    <t>04541000000</t>
  </si>
  <si>
    <t>04535000000</t>
  </si>
  <si>
    <t>04544000000</t>
  </si>
  <si>
    <t>04539000000</t>
  </si>
  <si>
    <t>04543000000</t>
  </si>
  <si>
    <t>04546000000</t>
  </si>
  <si>
    <t>04548000000</t>
  </si>
  <si>
    <t>04542000000</t>
  </si>
  <si>
    <t>04540000000</t>
  </si>
  <si>
    <t>04556000000</t>
  </si>
  <si>
    <t>04520000000</t>
  </si>
  <si>
    <t>04526000000</t>
  </si>
  <si>
    <t>04551000000</t>
  </si>
  <si>
    <t>04516000000</t>
  </si>
  <si>
    <t>04525000000</t>
  </si>
  <si>
    <t>04552000000</t>
  </si>
  <si>
    <t>04523000000</t>
  </si>
  <si>
    <t>04522000000</t>
  </si>
  <si>
    <t>04505000000</t>
  </si>
  <si>
    <t>04547000000</t>
  </si>
  <si>
    <t>04553000000</t>
  </si>
  <si>
    <t>04555000000</t>
  </si>
  <si>
    <t>дотація на :</t>
  </si>
  <si>
    <t>спеціального фонду на:</t>
  </si>
  <si>
    <t>загального фонду на:</t>
  </si>
  <si>
    <t>усього</t>
  </si>
  <si>
    <t>04557000000</t>
  </si>
  <si>
    <t>04558000000</t>
  </si>
  <si>
    <t>04559000000</t>
  </si>
  <si>
    <t>Бюджет міста Вільногірська</t>
  </si>
  <si>
    <t>Бюджет міста Дніпра</t>
  </si>
  <si>
    <t>Бюджет міста Кам’янського</t>
  </si>
  <si>
    <t>Бюджет міста Жовтих Вод</t>
  </si>
  <si>
    <t>Бюджет міста Кривого Рога</t>
  </si>
  <si>
    <t>Бюджет міста Нікополя</t>
  </si>
  <si>
    <t>Бюджет міста Новомосковська</t>
  </si>
  <si>
    <t>Бюджет міста Павлограда</t>
  </si>
  <si>
    <t>Бюджет міста Першотравенська</t>
  </si>
  <si>
    <t>Бюджет міста Синельникового</t>
  </si>
  <si>
    <t>Бюджет міста Тернівки</t>
  </si>
  <si>
    <t>Районний бюджет Васильківського району</t>
  </si>
  <si>
    <t>Районний бюджет Верхньодніпровського району</t>
  </si>
  <si>
    <t>Районний бюджет Дніпровського району</t>
  </si>
  <si>
    <t>Районний бюджет Криворізького району</t>
  </si>
  <si>
    <t>Районний бюджет Криничанського району</t>
  </si>
  <si>
    <t>Районний бюджет Магдалинівського району</t>
  </si>
  <si>
    <t>Районний бюджет Межівського району</t>
  </si>
  <si>
    <t>Районний бюджет Нікопольського району</t>
  </si>
  <si>
    <t>Районний бюджет Новомосковського району</t>
  </si>
  <si>
    <t>Районний бюджет Павлоградського району</t>
  </si>
  <si>
    <t>Районний бюджет Петриківського району</t>
  </si>
  <si>
    <t>Районний бюджет Петропавлівського району</t>
  </si>
  <si>
    <t>Районний бюджет Покровського району</t>
  </si>
  <si>
    <t>Районний бюджет П’ятихатського району</t>
  </si>
  <si>
    <t>Районний бюджет Синельниківського району</t>
  </si>
  <si>
    <t>Районний бюджет Солонянського району</t>
  </si>
  <si>
    <t>Районний бюджет Софіївського району</t>
  </si>
  <si>
    <t>Районний бюджет Томаківського району</t>
  </si>
  <si>
    <t>Районний бюджет Царичанського району</t>
  </si>
  <si>
    <t>Районний бюджет Широківського району</t>
  </si>
  <si>
    <t>Районний бюджет Юр’ївського району</t>
  </si>
  <si>
    <t>Районний бюджет Апостолівського району</t>
  </si>
  <si>
    <t xml:space="preserve">Бюджет Апостолівської міської об’єднаної територіальної громади </t>
  </si>
  <si>
    <t xml:space="preserve">Бюджет Богданівської сільської об’єднаної територіальної громади </t>
  </si>
  <si>
    <t xml:space="preserve">Бюджет Вербківської сільської об’єднаної територіальної громади </t>
  </si>
  <si>
    <t xml:space="preserve">Бюджет Святовасилівської сільської об’єднаної територіальної громади </t>
  </si>
  <si>
    <t xml:space="preserve">Бюджет Вакулівської сільської об’єднаної територіальної громади </t>
  </si>
  <si>
    <t xml:space="preserve">Бюджет Зеленодольської міської об’єднаної територіальної громади </t>
  </si>
  <si>
    <t xml:space="preserve">Бюджет Грушівської сільської об’єднаної територіальної громади </t>
  </si>
  <si>
    <t xml:space="preserve">Бюджет Ляшківської сільської об’єднаної територіальної громади </t>
  </si>
  <si>
    <t xml:space="preserve">Бюджет Могилівської сільської об’єднаної територіальної громади </t>
  </si>
  <si>
    <t xml:space="preserve">Бюджет Нивотрудівської сільської об’єднаної територіальної громади </t>
  </si>
  <si>
    <t xml:space="preserve">Бюджет Новоолександрівської сільської об’єднаної територіальної громади </t>
  </si>
  <si>
    <t xml:space="preserve">Бюджет Новопокровської селищної об’єднаної територіальної громади </t>
  </si>
  <si>
    <t xml:space="preserve">Бюджет Солонянської селищної об’єднаної територіальної громади </t>
  </si>
  <si>
    <t xml:space="preserve">Бюджет Сурсько-Литовської сільської об’єднаної територіальної громади </t>
  </si>
  <si>
    <t xml:space="preserve">Бюджет Слобожанської селищної об’єднаної територіальної громади </t>
  </si>
  <si>
    <t xml:space="preserve">Бюджет Мирівської сільської об’єднаної територіальної громади </t>
  </si>
  <si>
    <t xml:space="preserve">Бюджет Аулівської селищної об’єднаної територіальної громади </t>
  </si>
  <si>
    <t xml:space="preserve">Бюджет Божедарівської селищної об’єднаної територіальної громади </t>
  </si>
  <si>
    <t xml:space="preserve">Бюджет Васильківської селищної об’єднаної територіальної громади </t>
  </si>
  <si>
    <t xml:space="preserve">Бюджет Вишнівської селищної об’єднаної територіальної громади </t>
  </si>
  <si>
    <t xml:space="preserve">Бюджет Криничанської селищної об’єднаної територіальної громади </t>
  </si>
  <si>
    <t xml:space="preserve">Бюджет Лихівської селищної об’єднаної територіальної громади </t>
  </si>
  <si>
    <t xml:space="preserve">Бюджет Покровської селищної об’єднаної територіальної громади </t>
  </si>
  <si>
    <t xml:space="preserve">Бюджет Роздорської селищної об’єднаної територіальної громади </t>
  </si>
  <si>
    <t xml:space="preserve">Бюджет Софіївської селищної об’єднаної територіальної громади </t>
  </si>
  <si>
    <t xml:space="preserve">Бюджет Томаківської селищної об’єднаної територіальної громади </t>
  </si>
  <si>
    <t xml:space="preserve">Бюджет Царичанської селищної об’єднаної територіальної громади </t>
  </si>
  <si>
    <t xml:space="preserve">Бюджет Великомихайлівської сільської об’єднаної територіальної громади </t>
  </si>
  <si>
    <t xml:space="preserve">Бюджет Гречаноподівської сільської об’єднаної територіальної громади </t>
  </si>
  <si>
    <t xml:space="preserve">Бюджет Маломихайлівської сільської об’єднаної територіальної громади </t>
  </si>
  <si>
    <t xml:space="preserve">Бюджет Новолатівської сільської об’єднаної територіальної громади </t>
  </si>
  <si>
    <t xml:space="preserve">Бюджет Новопавлівської сільської об’єднаної територіальної громади </t>
  </si>
  <si>
    <t xml:space="preserve">Бюджет Чкаловської сільської об’єднаної територіальної громади </t>
  </si>
  <si>
    <t>Бюджет Миколаївської сільської об’єднаної територіальної громади (Васильківський район)</t>
  </si>
  <si>
    <t xml:space="preserve">Бюджет Верхньодніпровської міської об’єднаної територіальної громади </t>
  </si>
  <si>
    <t xml:space="preserve">Бюджет Межівської селищної об’єднаної територіальної громади </t>
  </si>
  <si>
    <t xml:space="preserve">Бюджет Лошкарівської сільської об’єднаної територіальної громади </t>
  </si>
  <si>
    <t>Бюджет Першотравневської сільської об’єднаної територіальної громади</t>
  </si>
  <si>
    <t xml:space="preserve">Бюджет Червоногригорівської селищної об’єднаної територіальної громади </t>
  </si>
  <si>
    <t xml:space="preserve">Бюджет Межиріцької сільської об’єднаної територіальної громади </t>
  </si>
  <si>
    <t xml:space="preserve">Бюджет Троїцької сільської об’єднаної територіальної громади </t>
  </si>
  <si>
    <t xml:space="preserve">Бюджет Петриківської селищної об’єднаної територіальної громади </t>
  </si>
  <si>
    <t>Бюджет Миколаївської сільської об’єднаної територіальної громади (Петропавлівський район)</t>
  </si>
  <si>
    <t xml:space="preserve">Бюджет Зайцівської сільської об’єднаної територіальної громади </t>
  </si>
  <si>
    <t xml:space="preserve">Бюджет Раївської сільської об’єднаної територіальної громади </t>
  </si>
  <si>
    <t xml:space="preserve">Бюджет Іларіонівської селищної об’єднаної територіальної громади </t>
  </si>
  <si>
    <t xml:space="preserve">Бюджет Славгородської селищної об’єднаної територіальної громади </t>
  </si>
  <si>
    <t xml:space="preserve">Бюджет Китайгородської сільської об’єднаної територіальної громади </t>
  </si>
  <si>
    <t xml:space="preserve">Бюджет Карпівської сільської об’єднаної територіальної громади </t>
  </si>
  <si>
    <t xml:space="preserve">Бюджет Широківської селищної об’єднаної територіальної громади </t>
  </si>
  <si>
    <t xml:space="preserve">Бюджет Юр’ївської селищної об’єднаної територіальної громади </t>
  </si>
  <si>
    <t xml:space="preserve">Бюджет Любимівської сільської об’єднаної територіальної громади </t>
  </si>
  <si>
    <t xml:space="preserve">Бюджет Саксаганської сільської об’єднаної територіальної громади </t>
  </si>
  <si>
    <t xml:space="preserve">Бюджет Девладівської сільської об’єднаної територіальної громади </t>
  </si>
  <si>
    <t>Бюджет Личківської сільської об’єднаної територіальної громади</t>
  </si>
  <si>
    <t>Бюджет Перещепинської міської об’єднаної територіальної громади</t>
  </si>
  <si>
    <t>Бюджет Піщанської сільської об’єднаної територіальної громади</t>
  </si>
  <si>
    <t>Разом по бюджетах міст</t>
  </si>
  <si>
    <t>Разом по бюджетах об’єднаних територіальних громад</t>
  </si>
  <si>
    <t>Разом по районних бюджетах</t>
  </si>
  <si>
    <t xml:space="preserve">Бюджет Варварівської сільської об’єднаної територіальної громади </t>
  </si>
  <si>
    <t xml:space="preserve">Бюджет Української сільської об’єднаної територіальної громади </t>
  </si>
  <si>
    <t xml:space="preserve"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 за рахунок відповідної субвенції з державного бюджету </t>
  </si>
  <si>
    <t>Бюджет Чумаківської сільської об’єднаної територіальної громади</t>
  </si>
  <si>
    <t>04554000000</t>
  </si>
  <si>
    <t>04560000000</t>
  </si>
  <si>
    <t>04528000000</t>
  </si>
  <si>
    <t>04536000000</t>
  </si>
  <si>
    <t>Код бюджету</t>
  </si>
  <si>
    <t>Трансферти іншим бюджетам</t>
  </si>
  <si>
    <t>(код бюджету)</t>
  </si>
  <si>
    <t>УСЬОГО</t>
  </si>
  <si>
    <t>КТПКВ 9770</t>
  </si>
  <si>
    <t>04561000000</t>
  </si>
  <si>
    <t>Бюджет Марганецької міської об’єднаної територіальної громади</t>
  </si>
  <si>
    <t>04562000000</t>
  </si>
  <si>
    <t>Бюджет Покровської міської об’єднаної територіальної громади</t>
  </si>
  <si>
    <t>КТПКВ  9800</t>
  </si>
  <si>
    <t>А. МАРЧЕНКО</t>
  </si>
  <si>
    <t>ККД 41053700</t>
  </si>
  <si>
    <t>05100000000</t>
  </si>
  <si>
    <t>Обласний бюджет Донецької області</t>
  </si>
  <si>
    <t>11100000000</t>
  </si>
  <si>
    <t>Обласний бюджет Кіровоградської області</t>
  </si>
  <si>
    <t>ККД 41053500</t>
  </si>
  <si>
    <t xml:space="preserve">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</si>
  <si>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пільгове медичне  обслуговування осіб, які постраждали внаслідок Чорнобильської катастрофи</t>
  </si>
  <si>
    <t>соціально-економічний розвиток окремих територій</t>
  </si>
  <si>
    <t>КТПКВ 9270</t>
  </si>
  <si>
    <t>КТПКВ 9150</t>
  </si>
  <si>
    <t>інші  дотаціі з місцевого бюджету</t>
  </si>
  <si>
    <t xml:space="preserve"> співфінансування інвестиційних проектів</t>
  </si>
  <si>
    <t>Зміни до міжбюджетних трансфертів  на 2020 рік</t>
  </si>
  <si>
    <t xml:space="preserve">до розпорядження голови  обласної ради </t>
  </si>
  <si>
    <t>Керуючий справами виконавчого апарату  обласної ради</t>
  </si>
  <si>
    <t>Додаток 4</t>
  </si>
  <si>
    <t xml:space="preserve">                                    загального фонду на:</t>
  </si>
  <si>
    <t>грн</t>
  </si>
  <si>
    <t>Найменування бюджету – одержувача/надавача                                                                                                                                                                міжбюджетного трансферту</t>
  </si>
  <si>
    <t>реалізацію заходів Регіональної цільової соціальної програми захисту населення і території від надзвичайних ситуацій техногенного та природного характеру, забезпечення пожежної безпеки Дніпропетровській області на 2016 – 2020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</si>
</sst>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65"/>
      <color theme="1"/>
      <name val="Times New Roman"/>
      <family val="1"/>
      <charset val="204"/>
    </font>
    <font>
      <sz val="54"/>
      <color theme="1"/>
      <name val="Times New Roman"/>
      <family val="1"/>
      <charset val="204"/>
    </font>
    <font>
      <b/>
      <sz val="10"/>
      <color theme="1"/>
      <name val="Arial Cyr"/>
      <family val="2"/>
      <charset val="204"/>
    </font>
    <font>
      <sz val="72"/>
      <color theme="1"/>
      <name val="Arial Cyr"/>
      <family val="2"/>
      <charset val="204"/>
    </font>
    <font>
      <sz val="56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8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sz val="57"/>
      <color theme="1"/>
      <name val="Times New Roman"/>
      <family val="1"/>
      <charset val="204"/>
    </font>
    <font>
      <sz val="42"/>
      <color theme="1"/>
      <name val="Arial Cyr"/>
      <family val="2"/>
      <charset val="204"/>
    </font>
    <font>
      <i/>
      <sz val="57"/>
      <color theme="1"/>
      <name val="Times New Roman"/>
      <family val="1"/>
      <charset val="204"/>
    </font>
    <font>
      <sz val="36"/>
      <color theme="1"/>
      <name val="Arial Cyr"/>
      <family val="2"/>
      <charset val="204"/>
    </font>
    <font>
      <sz val="11"/>
      <color theme="1"/>
      <name val="Arial Cyr"/>
      <family val="2"/>
      <charset val="204"/>
    </font>
    <font>
      <sz val="40"/>
      <color theme="1"/>
      <name val="Arial Cyr"/>
      <family val="2"/>
      <charset val="204"/>
    </font>
    <font>
      <i/>
      <sz val="56"/>
      <color theme="1"/>
      <name val="Times New Roman"/>
      <family val="1"/>
      <charset val="204"/>
    </font>
    <font>
      <sz val="58"/>
      <color theme="1"/>
      <name val="Times New Roman"/>
      <family val="1"/>
      <charset val="204"/>
    </font>
    <font>
      <sz val="65"/>
      <color theme="1"/>
      <name val="Times New Roman Cyr"/>
      <family val="1"/>
      <charset val="204"/>
    </font>
    <font>
      <b/>
      <sz val="65"/>
      <color theme="1"/>
      <name val="Times New Roman"/>
      <family val="1"/>
      <charset val="204"/>
    </font>
    <font>
      <sz val="65"/>
      <color theme="1"/>
      <name val="Bookman Old Style"/>
      <family val="1"/>
      <charset val="204"/>
    </font>
    <font>
      <sz val="65"/>
      <color theme="1"/>
      <name val="Arial Cyr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</cellStyleXfs>
  <cellXfs count="66">
    <xf numFmtId="0" fontId="0" fillId="0" borderId="0" xfId="0"/>
    <xf numFmtId="4" fontId="2" fillId="0" borderId="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/>
    </xf>
    <xf numFmtId="0" fontId="4" fillId="0" borderId="1" xfId="0" applyFont="1" applyFill="1" applyBorder="1"/>
    <xf numFmtId="4" fontId="5" fillId="0" borderId="0" xfId="0" applyNumberFormat="1" applyFont="1" applyFill="1"/>
    <xf numFmtId="0" fontId="6" fillId="0" borderId="0" xfId="0" applyFont="1" applyFill="1"/>
    <xf numFmtId="0" fontId="7" fillId="0" borderId="0" xfId="0" applyFont="1" applyFill="1"/>
    <xf numFmtId="4" fontId="2" fillId="0" borderId="0" xfId="0" applyNumberFormat="1" applyFont="1" applyFill="1" applyBorder="1" applyAlignment="1"/>
    <xf numFmtId="4" fontId="8" fillId="0" borderId="0" xfId="0" applyNumberFormat="1" applyFont="1" applyFill="1" applyBorder="1" applyAlignment="1"/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wrapText="1"/>
    </xf>
    <xf numFmtId="0" fontId="12" fillId="0" borderId="1" xfId="0" applyFont="1" applyFill="1" applyBorder="1"/>
    <xf numFmtId="0" fontId="14" fillId="0" borderId="1" xfId="0" applyFont="1" applyFill="1" applyBorder="1"/>
    <xf numFmtId="0" fontId="15" fillId="0" borderId="1" xfId="0" applyFont="1" applyFill="1" applyBorder="1"/>
    <xf numFmtId="0" fontId="16" fillId="0" borderId="1" xfId="0" applyFont="1" applyFill="1" applyBorder="1"/>
    <xf numFmtId="0" fontId="16" fillId="0" borderId="0" xfId="0" applyFont="1" applyFill="1"/>
    <xf numFmtId="4" fontId="7" fillId="0" borderId="0" xfId="0" applyNumberFormat="1" applyFont="1" applyFill="1"/>
    <xf numFmtId="4" fontId="19" fillId="0" borderId="2" xfId="0" applyNumberFormat="1" applyFont="1" applyFill="1" applyBorder="1" applyAlignment="1">
      <alignment vertical="center"/>
    </xf>
    <xf numFmtId="4" fontId="20" fillId="0" borderId="2" xfId="0" applyNumberFormat="1" applyFont="1" applyFill="1" applyBorder="1" applyAlignment="1">
      <alignment wrapText="1"/>
    </xf>
    <xf numFmtId="4" fontId="21" fillId="0" borderId="2" xfId="0" applyNumberFormat="1" applyFont="1" applyFill="1" applyBorder="1"/>
    <xf numFmtId="4" fontId="22" fillId="0" borderId="2" xfId="0" applyNumberFormat="1" applyFont="1" applyFill="1" applyBorder="1"/>
    <xf numFmtId="0" fontId="7" fillId="0" borderId="1" xfId="0" applyFont="1" applyFill="1" applyBorder="1"/>
    <xf numFmtId="3" fontId="7" fillId="0" borderId="0" xfId="0" applyNumberFormat="1" applyFont="1" applyFill="1"/>
    <xf numFmtId="0" fontId="7" fillId="0" borderId="2" xfId="0" applyFont="1" applyFill="1" applyBorder="1"/>
    <xf numFmtId="2" fontId="17" fillId="0" borderId="2" xfId="0" applyNumberFormat="1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6" fillId="0" borderId="0" xfId="0" applyFont="1" applyFill="1" applyBorder="1"/>
    <xf numFmtId="3" fontId="8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center" wrapText="1"/>
    </xf>
    <xf numFmtId="4" fontId="8" fillId="0" borderId="0" xfId="0" applyNumberFormat="1" applyFont="1" applyFill="1" applyBorder="1" applyAlignment="1">
      <alignment horizontal="left"/>
    </xf>
    <xf numFmtId="0" fontId="16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left"/>
    </xf>
  </cellXfs>
  <cellStyles count="6">
    <cellStyle name="Normal_Доходи" xfId="1"/>
    <cellStyle name="Звичайний_Додаток _ 3 зм_ни 4575" xfId="5"/>
    <cellStyle name="Обычный" xfId="0" builtinId="0"/>
    <cellStyle name="Обычный 2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showZeros="0" tabSelected="1" view="pageBreakPreview" zoomScale="25" zoomScaleNormal="25" zoomScaleSheetLayoutView="25" workbookViewId="0">
      <pane xSplit="3" ySplit="11" topLeftCell="H21" activePane="bottomRight" state="frozen"/>
      <selection pane="topRight" activeCell="D1" sqref="D1"/>
      <selection pane="bottomLeft" activeCell="A14" sqref="A14"/>
      <selection pane="bottomRight" activeCell="A24" sqref="A24:XFD45"/>
    </sheetView>
  </sheetViews>
  <sheetFormatPr defaultColWidth="9.140625" defaultRowHeight="12.75" x14ac:dyDescent="0.2"/>
  <cols>
    <col min="1" max="1" width="75.42578125" style="6" customWidth="1"/>
    <col min="2" max="2" width="256" style="6" customWidth="1"/>
    <col min="3" max="3" width="90.5703125" style="6" customWidth="1"/>
    <col min="4" max="4" width="184.42578125" style="6" customWidth="1"/>
    <col min="5" max="5" width="115.28515625" style="6" customWidth="1"/>
    <col min="6" max="6" width="93.5703125" style="6" customWidth="1"/>
    <col min="7" max="7" width="100" style="6" customWidth="1"/>
    <col min="8" max="8" width="243.140625" style="6" customWidth="1"/>
    <col min="9" max="9" width="214.85546875" style="6" customWidth="1"/>
    <col min="10" max="10" width="255.5703125" style="6" customWidth="1"/>
    <col min="11" max="11" width="238.85546875" style="6" customWidth="1"/>
    <col min="12" max="12" width="256.28515625" style="6" customWidth="1"/>
    <col min="13" max="16384" width="9.140625" style="6"/>
  </cols>
  <sheetData>
    <row r="1" spans="1:12" ht="83.25" x14ac:dyDescent="1.1499999999999999">
      <c r="A1" s="5"/>
      <c r="E1" s="41"/>
      <c r="H1" s="65" t="s">
        <v>225</v>
      </c>
      <c r="I1" s="7"/>
    </row>
    <row r="2" spans="1:12" ht="93.75" customHeight="1" x14ac:dyDescent="1.1499999999999999">
      <c r="A2" s="5"/>
      <c r="E2" s="41"/>
      <c r="H2" s="64" t="s">
        <v>223</v>
      </c>
      <c r="I2" s="64"/>
      <c r="J2" s="7"/>
    </row>
    <row r="3" spans="1:12" ht="83.25" customHeight="1" x14ac:dyDescent="1.1499999999999999">
      <c r="A3" s="5"/>
      <c r="B3" s="5"/>
      <c r="C3" s="28"/>
      <c r="D3" s="29" t="s">
        <v>0</v>
      </c>
      <c r="J3" s="7"/>
    </row>
    <row r="4" spans="1:12" ht="101.25" x14ac:dyDescent="1.3">
      <c r="A4" s="5"/>
      <c r="B4" s="5"/>
      <c r="C4" s="33"/>
      <c r="D4" s="30" t="s">
        <v>200</v>
      </c>
      <c r="E4" s="8"/>
      <c r="F4" s="60" t="s">
        <v>222</v>
      </c>
      <c r="G4" s="60"/>
      <c r="H4" s="60"/>
      <c r="I4" s="60"/>
      <c r="J4" s="60"/>
      <c r="K4" s="60"/>
      <c r="L4" s="60"/>
    </row>
    <row r="5" spans="1:12" ht="63.75" customHeight="1" x14ac:dyDescent="1.1499999999999999">
      <c r="A5" s="9"/>
      <c r="E5" s="41"/>
      <c r="F5" s="41"/>
      <c r="G5" s="41"/>
      <c r="H5" s="41"/>
      <c r="I5" s="41" t="s">
        <v>227</v>
      </c>
      <c r="K5" s="10"/>
      <c r="L5" s="41" t="s">
        <v>227</v>
      </c>
    </row>
    <row r="6" spans="1:12" s="11" customFormat="1" ht="82.5" customHeight="1" x14ac:dyDescent="0.7">
      <c r="A6" s="48" t="s">
        <v>198</v>
      </c>
      <c r="B6" s="49" t="s">
        <v>228</v>
      </c>
      <c r="C6" s="49"/>
      <c r="D6" s="50" t="s">
        <v>199</v>
      </c>
      <c r="E6" s="50"/>
      <c r="F6" s="54" t="s">
        <v>93</v>
      </c>
      <c r="G6" s="43" t="s">
        <v>199</v>
      </c>
      <c r="H6" s="44"/>
      <c r="I6" s="45"/>
      <c r="J6" s="43" t="s">
        <v>199</v>
      </c>
      <c r="K6" s="45"/>
      <c r="L6" s="50" t="s">
        <v>93</v>
      </c>
    </row>
    <row r="7" spans="1:12" s="12" customFormat="1" ht="79.5" customHeight="1" x14ac:dyDescent="0.55000000000000004">
      <c r="A7" s="48"/>
      <c r="B7" s="49"/>
      <c r="C7" s="49"/>
      <c r="D7" s="50" t="s">
        <v>36</v>
      </c>
      <c r="E7" s="50"/>
      <c r="F7" s="55"/>
      <c r="G7" s="36" t="s">
        <v>90</v>
      </c>
      <c r="H7" s="46" t="s">
        <v>36</v>
      </c>
      <c r="I7" s="47"/>
      <c r="J7" s="46" t="s">
        <v>36</v>
      </c>
      <c r="K7" s="47"/>
      <c r="L7" s="50"/>
    </row>
    <row r="8" spans="1:12" s="13" customFormat="1" ht="96.75" customHeight="1" x14ac:dyDescent="0.2">
      <c r="A8" s="48"/>
      <c r="B8" s="49"/>
      <c r="C8" s="49"/>
      <c r="D8" s="35" t="s">
        <v>92</v>
      </c>
      <c r="E8" s="35" t="s">
        <v>91</v>
      </c>
      <c r="F8" s="55"/>
      <c r="G8" s="43" t="s">
        <v>226</v>
      </c>
      <c r="H8" s="44"/>
      <c r="I8" s="45"/>
      <c r="J8" s="43" t="s">
        <v>92</v>
      </c>
      <c r="K8" s="45"/>
      <c r="L8" s="50"/>
    </row>
    <row r="9" spans="1:12" s="14" customFormat="1" ht="101.25" customHeight="1" x14ac:dyDescent="0.65">
      <c r="A9" s="48"/>
      <c r="B9" s="49"/>
      <c r="C9" s="49"/>
      <c r="D9" s="50" t="s">
        <v>215</v>
      </c>
      <c r="E9" s="50" t="s">
        <v>221</v>
      </c>
      <c r="F9" s="55"/>
      <c r="G9" s="50" t="s">
        <v>220</v>
      </c>
      <c r="H9" s="50" t="s">
        <v>192</v>
      </c>
      <c r="I9" s="50" t="s">
        <v>229</v>
      </c>
      <c r="J9" s="50" t="s">
        <v>216</v>
      </c>
      <c r="K9" s="50" t="s">
        <v>217</v>
      </c>
      <c r="L9" s="50"/>
    </row>
    <row r="10" spans="1:12" s="14" customFormat="1" ht="351.75" customHeight="1" x14ac:dyDescent="0.65">
      <c r="A10" s="48"/>
      <c r="B10" s="49"/>
      <c r="C10" s="49"/>
      <c r="D10" s="50"/>
      <c r="E10" s="50"/>
      <c r="F10" s="56"/>
      <c r="G10" s="50"/>
      <c r="H10" s="50"/>
      <c r="I10" s="57"/>
      <c r="J10" s="50"/>
      <c r="K10" s="50"/>
      <c r="L10" s="50"/>
    </row>
    <row r="11" spans="1:12" s="15" customFormat="1" ht="90" customHeight="1" x14ac:dyDescent="0.65">
      <c r="A11" s="39"/>
      <c r="B11" s="52"/>
      <c r="C11" s="53"/>
      <c r="D11" s="38" t="s">
        <v>214</v>
      </c>
      <c r="E11" s="37" t="s">
        <v>209</v>
      </c>
      <c r="F11" s="24"/>
      <c r="G11" s="37" t="s">
        <v>219</v>
      </c>
      <c r="H11" s="37" t="s">
        <v>218</v>
      </c>
      <c r="I11" s="37" t="s">
        <v>207</v>
      </c>
      <c r="J11" s="58" t="s">
        <v>202</v>
      </c>
      <c r="K11" s="58"/>
      <c r="L11" s="25"/>
    </row>
    <row r="12" spans="1:12" ht="71.25" customHeight="1" x14ac:dyDescent="0.95">
      <c r="A12" s="2" t="s">
        <v>3</v>
      </c>
      <c r="B12" s="51" t="s">
        <v>97</v>
      </c>
      <c r="C12" s="51"/>
      <c r="D12" s="26"/>
      <c r="E12" s="26"/>
      <c r="F12" s="1">
        <v>23000</v>
      </c>
      <c r="G12" s="34"/>
      <c r="H12" s="1"/>
      <c r="I12" s="1"/>
      <c r="J12" s="1">
        <f>8351+2091</f>
        <v>10442</v>
      </c>
      <c r="K12" s="1"/>
      <c r="L12" s="1">
        <v>5462031</v>
      </c>
    </row>
    <row r="13" spans="1:12" ht="71.25" customHeight="1" x14ac:dyDescent="0.95">
      <c r="A13" s="2" t="s">
        <v>4</v>
      </c>
      <c r="B13" s="51" t="s">
        <v>98</v>
      </c>
      <c r="C13" s="51"/>
      <c r="D13" s="26"/>
      <c r="E13" s="26"/>
      <c r="F13" s="1">
        <v>4844557</v>
      </c>
      <c r="G13" s="34"/>
      <c r="H13" s="1"/>
      <c r="I13" s="1"/>
      <c r="J13" s="1">
        <f>621506+404349</f>
        <v>1025855</v>
      </c>
      <c r="K13" s="1"/>
      <c r="L13" s="1">
        <v>149066505.97999999</v>
      </c>
    </row>
    <row r="14" spans="1:12" ht="71.25" customHeight="1" x14ac:dyDescent="0.95">
      <c r="A14" s="2" t="s">
        <v>5</v>
      </c>
      <c r="B14" s="51" t="s">
        <v>99</v>
      </c>
      <c r="C14" s="51"/>
      <c r="D14" s="26"/>
      <c r="E14" s="26"/>
      <c r="F14" s="1">
        <v>0</v>
      </c>
      <c r="G14" s="34"/>
      <c r="H14" s="1"/>
      <c r="I14" s="1"/>
      <c r="J14" s="1">
        <f>113399+43235</f>
        <v>156634</v>
      </c>
      <c r="K14" s="1"/>
      <c r="L14" s="1">
        <v>62812848</v>
      </c>
    </row>
    <row r="15" spans="1:12" ht="71.25" customHeight="1" x14ac:dyDescent="0.95">
      <c r="A15" s="2" t="s">
        <v>6</v>
      </c>
      <c r="B15" s="51" t="s">
        <v>100</v>
      </c>
      <c r="C15" s="51"/>
      <c r="D15" s="26"/>
      <c r="E15" s="26"/>
      <c r="F15" s="1">
        <v>5044900</v>
      </c>
      <c r="G15" s="34"/>
      <c r="H15" s="1"/>
      <c r="I15" s="1"/>
      <c r="J15" s="1">
        <f>39558+8933</f>
        <v>48491</v>
      </c>
      <c r="K15" s="1"/>
      <c r="L15" s="1">
        <v>6638052</v>
      </c>
    </row>
    <row r="16" spans="1:12" ht="71.25" customHeight="1" x14ac:dyDescent="0.95">
      <c r="A16" s="2" t="s">
        <v>7</v>
      </c>
      <c r="B16" s="51" t="s">
        <v>101</v>
      </c>
      <c r="C16" s="51"/>
      <c r="D16" s="26"/>
      <c r="E16" s="26"/>
      <c r="F16" s="1">
        <v>9544000</v>
      </c>
      <c r="G16" s="34">
        <v>38707</v>
      </c>
      <c r="H16" s="1"/>
      <c r="I16" s="1"/>
      <c r="J16" s="1">
        <f>354261+404349</f>
        <v>758610</v>
      </c>
      <c r="K16" s="1"/>
      <c r="L16" s="1">
        <v>109658722.53999999</v>
      </c>
    </row>
    <row r="17" spans="1:12" ht="71.25" customHeight="1" x14ac:dyDescent="0.95">
      <c r="A17" s="2" t="s">
        <v>8</v>
      </c>
      <c r="B17" s="51" t="s">
        <v>102</v>
      </c>
      <c r="C17" s="51"/>
      <c r="D17" s="26"/>
      <c r="E17" s="26"/>
      <c r="F17" s="1">
        <v>210700</v>
      </c>
      <c r="G17" s="34"/>
      <c r="H17" s="1">
        <v>3417408</v>
      </c>
      <c r="I17" s="1"/>
      <c r="J17" s="1">
        <v>57139</v>
      </c>
      <c r="K17" s="1"/>
      <c r="L17" s="1">
        <v>21008828.649999999</v>
      </c>
    </row>
    <row r="18" spans="1:12" ht="71.25" customHeight="1" x14ac:dyDescent="0.95">
      <c r="A18" s="2" t="s">
        <v>9</v>
      </c>
      <c r="B18" s="51" t="s">
        <v>103</v>
      </c>
      <c r="C18" s="51"/>
      <c r="D18" s="26"/>
      <c r="E18" s="26"/>
      <c r="F18" s="1">
        <v>170500</v>
      </c>
      <c r="G18" s="34"/>
      <c r="H18" s="1"/>
      <c r="I18" s="1"/>
      <c r="J18" s="1">
        <f>35162</f>
        <v>35162</v>
      </c>
      <c r="K18" s="1"/>
      <c r="L18" s="1">
        <v>26715886.209999997</v>
      </c>
    </row>
    <row r="19" spans="1:12" ht="71.25" customHeight="1" x14ac:dyDescent="0.95">
      <c r="A19" s="2" t="s">
        <v>10</v>
      </c>
      <c r="B19" s="51" t="s">
        <v>104</v>
      </c>
      <c r="C19" s="51"/>
      <c r="D19" s="26"/>
      <c r="E19" s="26"/>
      <c r="F19" s="1">
        <v>2605200</v>
      </c>
      <c r="G19" s="34"/>
      <c r="H19" s="1"/>
      <c r="I19" s="1"/>
      <c r="J19" s="1">
        <f>43953+72609</f>
        <v>116562</v>
      </c>
      <c r="K19" s="1"/>
      <c r="L19" s="1">
        <v>19247881.5</v>
      </c>
    </row>
    <row r="20" spans="1:12" ht="71.25" customHeight="1" x14ac:dyDescent="0.95">
      <c r="A20" s="2" t="s">
        <v>11</v>
      </c>
      <c r="B20" s="51" t="s">
        <v>105</v>
      </c>
      <c r="C20" s="51"/>
      <c r="D20" s="26"/>
      <c r="E20" s="26"/>
      <c r="F20" s="1">
        <v>29000</v>
      </c>
      <c r="G20" s="34">
        <v>6810</v>
      </c>
      <c r="H20" s="1"/>
      <c r="I20" s="1"/>
      <c r="J20" s="1">
        <v>11867</v>
      </c>
      <c r="K20" s="1"/>
      <c r="L20" s="1">
        <v>6338820</v>
      </c>
    </row>
    <row r="21" spans="1:12" ht="71.25" customHeight="1" x14ac:dyDescent="0.95">
      <c r="A21" s="2" t="s">
        <v>12</v>
      </c>
      <c r="B21" s="51" t="s">
        <v>106</v>
      </c>
      <c r="C21" s="51"/>
      <c r="D21" s="26"/>
      <c r="E21" s="26"/>
      <c r="F21" s="1">
        <v>30600</v>
      </c>
      <c r="G21" s="34">
        <v>4588</v>
      </c>
      <c r="H21" s="1"/>
      <c r="I21" s="34"/>
      <c r="J21" s="1">
        <f>13186+3008</f>
        <v>16194</v>
      </c>
      <c r="K21" s="1"/>
      <c r="L21" s="1">
        <v>14105177</v>
      </c>
    </row>
    <row r="22" spans="1:12" ht="71.25" customHeight="1" x14ac:dyDescent="0.95">
      <c r="A22" s="2" t="s">
        <v>13</v>
      </c>
      <c r="B22" s="51" t="s">
        <v>107</v>
      </c>
      <c r="C22" s="51"/>
      <c r="D22" s="26"/>
      <c r="E22" s="26"/>
      <c r="F22" s="1">
        <v>127900</v>
      </c>
      <c r="G22" s="34"/>
      <c r="H22" s="1"/>
      <c r="I22" s="1"/>
      <c r="J22" s="1">
        <v>9230</v>
      </c>
      <c r="K22" s="1"/>
      <c r="L22" s="1">
        <v>4698900.3</v>
      </c>
    </row>
    <row r="23" spans="1:12" ht="73.5" customHeight="1" x14ac:dyDescent="0.95">
      <c r="A23" s="2"/>
      <c r="B23" s="51" t="s">
        <v>187</v>
      </c>
      <c r="C23" s="51"/>
      <c r="D23" s="34">
        <v>0</v>
      </c>
      <c r="E23" s="34">
        <v>0</v>
      </c>
      <c r="F23" s="1">
        <v>22630357</v>
      </c>
      <c r="G23" s="34">
        <f t="shared" ref="G23:H23" si="0">SUM(G12:G22)</f>
        <v>50105</v>
      </c>
      <c r="H23" s="34">
        <f t="shared" si="0"/>
        <v>3417408</v>
      </c>
      <c r="I23" s="34"/>
      <c r="J23" s="34">
        <f t="shared" ref="J23" si="1">SUM(J12:J22)</f>
        <v>2246186</v>
      </c>
      <c r="K23" s="34">
        <v>0</v>
      </c>
      <c r="L23" s="1">
        <v>425753653.18000007</v>
      </c>
    </row>
    <row r="24" spans="1:12" ht="71.25" customHeight="1" x14ac:dyDescent="0.95">
      <c r="A24" s="2" t="s">
        <v>14</v>
      </c>
      <c r="B24" s="51" t="s">
        <v>129</v>
      </c>
      <c r="C24" s="51"/>
      <c r="D24" s="23"/>
      <c r="E24" s="26"/>
      <c r="F24" s="1">
        <v>0</v>
      </c>
      <c r="G24" s="34">
        <v>200000</v>
      </c>
      <c r="H24" s="1"/>
      <c r="I24" s="1"/>
      <c r="J24" s="1">
        <v>22856</v>
      </c>
      <c r="K24" s="1"/>
      <c r="L24" s="1">
        <v>271806</v>
      </c>
    </row>
    <row r="25" spans="1:12" ht="71.25" customHeight="1" x14ac:dyDescent="0.95">
      <c r="A25" s="2" t="s">
        <v>15</v>
      </c>
      <c r="B25" s="51" t="s">
        <v>108</v>
      </c>
      <c r="C25" s="51"/>
      <c r="D25" s="26"/>
      <c r="E25" s="26"/>
      <c r="F25" s="1">
        <v>7600</v>
      </c>
      <c r="G25" s="34"/>
      <c r="H25" s="1"/>
      <c r="I25" s="1"/>
      <c r="J25" s="1">
        <f>20658+3995</f>
        <v>24653</v>
      </c>
      <c r="K25" s="1"/>
      <c r="L25" s="1">
        <v>3733232</v>
      </c>
    </row>
    <row r="26" spans="1:12" ht="71.25" customHeight="1" x14ac:dyDescent="0.95">
      <c r="A26" s="2" t="s">
        <v>16</v>
      </c>
      <c r="B26" s="51" t="s">
        <v>109</v>
      </c>
      <c r="C26" s="51"/>
      <c r="D26" s="26"/>
      <c r="E26" s="26"/>
      <c r="F26" s="1">
        <v>25300</v>
      </c>
      <c r="G26" s="34">
        <v>14638</v>
      </c>
      <c r="H26" s="1"/>
      <c r="I26" s="1"/>
      <c r="J26" s="1">
        <f>20218+15922</f>
        <v>36140</v>
      </c>
      <c r="K26" s="1"/>
      <c r="L26" s="1">
        <v>16596245.68</v>
      </c>
    </row>
    <row r="27" spans="1:12" ht="71.25" customHeight="1" x14ac:dyDescent="0.95">
      <c r="A27" s="2" t="s">
        <v>17</v>
      </c>
      <c r="B27" s="51" t="s">
        <v>110</v>
      </c>
      <c r="C27" s="51"/>
      <c r="D27" s="26"/>
      <c r="E27" s="26"/>
      <c r="F27" s="1">
        <v>245500</v>
      </c>
      <c r="G27" s="34">
        <f>9408+1240000</f>
        <v>1249408</v>
      </c>
      <c r="H27" s="1"/>
      <c r="I27" s="1"/>
      <c r="J27" s="1">
        <v>37800</v>
      </c>
      <c r="K27" s="1"/>
      <c r="L27" s="1">
        <v>20215700</v>
      </c>
    </row>
    <row r="28" spans="1:12" ht="71.25" customHeight="1" x14ac:dyDescent="0.95">
      <c r="A28" s="2" t="s">
        <v>18</v>
      </c>
      <c r="B28" s="51" t="s">
        <v>111</v>
      </c>
      <c r="C28" s="51"/>
      <c r="D28" s="26"/>
      <c r="E28" s="26"/>
      <c r="F28" s="1">
        <v>244300</v>
      </c>
      <c r="G28" s="34">
        <v>17602</v>
      </c>
      <c r="H28" s="1"/>
      <c r="I28" s="1"/>
      <c r="J28" s="1">
        <v>14065</v>
      </c>
      <c r="K28" s="1"/>
      <c r="L28" s="1">
        <v>16023196</v>
      </c>
    </row>
    <row r="29" spans="1:12" ht="71.25" customHeight="1" x14ac:dyDescent="0.95">
      <c r="A29" s="2" t="s">
        <v>19</v>
      </c>
      <c r="B29" s="51" t="s">
        <v>112</v>
      </c>
      <c r="C29" s="51"/>
      <c r="D29" s="26"/>
      <c r="E29" s="26"/>
      <c r="F29" s="1">
        <v>15000</v>
      </c>
      <c r="G29" s="34"/>
      <c r="H29" s="1"/>
      <c r="I29" s="1"/>
      <c r="J29" s="1">
        <f>14944+494</f>
        <v>15438</v>
      </c>
      <c r="K29" s="17"/>
      <c r="L29" s="1">
        <v>7652920</v>
      </c>
    </row>
    <row r="30" spans="1:12" ht="71.25" customHeight="1" x14ac:dyDescent="0.95">
      <c r="A30" s="2" t="s">
        <v>20</v>
      </c>
      <c r="B30" s="51" t="s">
        <v>113</v>
      </c>
      <c r="C30" s="51"/>
      <c r="D30" s="34">
        <v>1000000</v>
      </c>
      <c r="E30" s="26"/>
      <c r="F30" s="1">
        <v>1829800</v>
      </c>
      <c r="G30" s="34">
        <v>4956</v>
      </c>
      <c r="H30" s="1"/>
      <c r="I30" s="1"/>
      <c r="J30" s="1">
        <v>14944</v>
      </c>
      <c r="K30" s="17"/>
      <c r="L30" s="1">
        <v>15907144</v>
      </c>
    </row>
    <row r="31" spans="1:12" ht="71.25" customHeight="1" x14ac:dyDescent="0.95">
      <c r="A31" s="2" t="s">
        <v>21</v>
      </c>
      <c r="B31" s="51" t="s">
        <v>114</v>
      </c>
      <c r="C31" s="51"/>
      <c r="D31" s="26"/>
      <c r="E31" s="26"/>
      <c r="F31" s="1">
        <v>3500</v>
      </c>
      <c r="G31" s="34"/>
      <c r="H31" s="1"/>
      <c r="I31" s="1"/>
      <c r="J31" s="1">
        <v>8791</v>
      </c>
      <c r="K31" s="17"/>
      <c r="L31" s="1">
        <v>1745778</v>
      </c>
    </row>
    <row r="32" spans="1:12" ht="71.25" customHeight="1" x14ac:dyDescent="0.95">
      <c r="A32" s="2" t="s">
        <v>22</v>
      </c>
      <c r="B32" s="51" t="s">
        <v>115</v>
      </c>
      <c r="C32" s="51"/>
      <c r="D32" s="26"/>
      <c r="E32" s="26"/>
      <c r="F32" s="1">
        <v>12900</v>
      </c>
      <c r="G32" s="34"/>
      <c r="H32" s="1"/>
      <c r="I32" s="1"/>
      <c r="J32" s="1">
        <f>11428+10859</f>
        <v>22287</v>
      </c>
      <c r="K32" s="17"/>
      <c r="L32" s="1">
        <v>8164712</v>
      </c>
    </row>
    <row r="33" spans="1:12" ht="71.25" customHeight="1" x14ac:dyDescent="0.95">
      <c r="A33" s="2" t="s">
        <v>23</v>
      </c>
      <c r="B33" s="51" t="s">
        <v>116</v>
      </c>
      <c r="C33" s="51"/>
      <c r="D33" s="26"/>
      <c r="E33" s="1">
        <v>5000000</v>
      </c>
      <c r="F33" s="1">
        <v>5232800</v>
      </c>
      <c r="G33" s="34">
        <f>7350</f>
        <v>7350</v>
      </c>
      <c r="H33" s="1"/>
      <c r="I33" s="1"/>
      <c r="J33" s="1">
        <v>36921</v>
      </c>
      <c r="K33" s="17"/>
      <c r="L33" s="1">
        <v>7264445</v>
      </c>
    </row>
    <row r="34" spans="1:12" ht="71.25" customHeight="1" x14ac:dyDescent="0.95">
      <c r="A34" s="2" t="s">
        <v>24</v>
      </c>
      <c r="B34" s="51" t="s">
        <v>117</v>
      </c>
      <c r="C34" s="51"/>
      <c r="D34" s="26"/>
      <c r="E34" s="26"/>
      <c r="F34" s="1">
        <v>0</v>
      </c>
      <c r="G34" s="34"/>
      <c r="H34" s="1"/>
      <c r="I34" s="1"/>
      <c r="J34" s="1">
        <f>7032+12642</f>
        <v>19674</v>
      </c>
      <c r="K34" s="17"/>
      <c r="L34" s="1">
        <v>784212</v>
      </c>
    </row>
    <row r="35" spans="1:12" ht="71.25" customHeight="1" x14ac:dyDescent="0.95">
      <c r="A35" s="2" t="s">
        <v>25</v>
      </c>
      <c r="B35" s="51" t="s">
        <v>118</v>
      </c>
      <c r="C35" s="51"/>
      <c r="D35" s="26"/>
      <c r="E35" s="26"/>
      <c r="F35" s="1">
        <v>216200</v>
      </c>
      <c r="G35" s="34"/>
      <c r="H35" s="1"/>
      <c r="I35" s="1"/>
      <c r="J35" s="1">
        <v>10549</v>
      </c>
      <c r="K35" s="17"/>
      <c r="L35" s="1">
        <v>3345857</v>
      </c>
    </row>
    <row r="36" spans="1:12" ht="71.25" customHeight="1" x14ac:dyDescent="0.95">
      <c r="A36" s="2" t="s">
        <v>26</v>
      </c>
      <c r="B36" s="51" t="s">
        <v>119</v>
      </c>
      <c r="C36" s="51"/>
      <c r="D36" s="26"/>
      <c r="E36" s="26"/>
      <c r="F36" s="1">
        <v>216600</v>
      </c>
      <c r="G36" s="34"/>
      <c r="H36" s="1"/>
      <c r="I36" s="1"/>
      <c r="J36" s="1">
        <v>8791</v>
      </c>
      <c r="K36" s="17"/>
      <c r="L36" s="1">
        <v>11660901</v>
      </c>
    </row>
    <row r="37" spans="1:12" ht="71.25" customHeight="1" x14ac:dyDescent="0.95">
      <c r="A37" s="2" t="s">
        <v>27</v>
      </c>
      <c r="B37" s="51" t="s">
        <v>120</v>
      </c>
      <c r="C37" s="51"/>
      <c r="D37" s="26"/>
      <c r="E37" s="26"/>
      <c r="F37" s="1">
        <v>3870</v>
      </c>
      <c r="G37" s="34"/>
      <c r="H37" s="1"/>
      <c r="I37" s="1"/>
      <c r="J37" s="1">
        <f>14065+11139</f>
        <v>25204</v>
      </c>
      <c r="K37" s="17"/>
      <c r="L37" s="1">
        <v>6392556.2800000003</v>
      </c>
    </row>
    <row r="38" spans="1:12" ht="71.25" customHeight="1" x14ac:dyDescent="0.95">
      <c r="A38" s="2" t="s">
        <v>28</v>
      </c>
      <c r="B38" s="51" t="s">
        <v>121</v>
      </c>
      <c r="C38" s="51"/>
      <c r="D38" s="26"/>
      <c r="E38" s="26"/>
      <c r="F38" s="1">
        <v>231200</v>
      </c>
      <c r="G38" s="34"/>
      <c r="H38" s="1"/>
      <c r="I38" s="1"/>
      <c r="J38" s="1">
        <v>22416</v>
      </c>
      <c r="K38" s="17"/>
      <c r="L38" s="1">
        <v>19416065</v>
      </c>
    </row>
    <row r="39" spans="1:12" ht="71.25" customHeight="1" x14ac:dyDescent="0.95">
      <c r="A39" s="2" t="s">
        <v>29</v>
      </c>
      <c r="B39" s="51" t="s">
        <v>122</v>
      </c>
      <c r="C39" s="51"/>
      <c r="D39" s="26"/>
      <c r="E39" s="26"/>
      <c r="F39" s="1">
        <v>1700</v>
      </c>
      <c r="G39" s="34">
        <v>2412</v>
      </c>
      <c r="H39" s="1"/>
      <c r="I39" s="1"/>
      <c r="J39" s="1">
        <f>11428+2283</f>
        <v>13711</v>
      </c>
      <c r="K39" s="17"/>
      <c r="L39" s="1">
        <v>2007698.2800000003</v>
      </c>
    </row>
    <row r="40" spans="1:12" ht="71.25" customHeight="1" x14ac:dyDescent="0.95">
      <c r="A40" s="2" t="s">
        <v>30</v>
      </c>
      <c r="B40" s="51" t="s">
        <v>123</v>
      </c>
      <c r="C40" s="51"/>
      <c r="D40" s="26"/>
      <c r="E40" s="26"/>
      <c r="F40" s="1">
        <v>215700</v>
      </c>
      <c r="G40" s="34">
        <f>14267-14267</f>
        <v>0</v>
      </c>
      <c r="H40" s="1"/>
      <c r="I40" s="1"/>
      <c r="J40" s="1">
        <v>16702</v>
      </c>
      <c r="K40" s="17">
        <v>2200000</v>
      </c>
      <c r="L40" s="1">
        <v>11685525.140000001</v>
      </c>
    </row>
    <row r="41" spans="1:12" ht="71.25" customHeight="1" x14ac:dyDescent="0.95">
      <c r="A41" s="2" t="s">
        <v>31</v>
      </c>
      <c r="B41" s="51" t="s">
        <v>124</v>
      </c>
      <c r="C41" s="51"/>
      <c r="D41" s="26"/>
      <c r="E41" s="26"/>
      <c r="F41" s="1">
        <v>4500</v>
      </c>
      <c r="G41" s="34"/>
      <c r="H41" s="1"/>
      <c r="I41" s="1"/>
      <c r="J41" s="1">
        <v>11867</v>
      </c>
      <c r="K41" s="17"/>
      <c r="L41" s="1">
        <v>2710236</v>
      </c>
    </row>
    <row r="42" spans="1:12" ht="71.25" customHeight="1" x14ac:dyDescent="0.95">
      <c r="A42" s="2" t="s">
        <v>32</v>
      </c>
      <c r="B42" s="51" t="s">
        <v>125</v>
      </c>
      <c r="C42" s="51"/>
      <c r="D42" s="26"/>
      <c r="E42" s="26"/>
      <c r="F42" s="1">
        <v>70600</v>
      </c>
      <c r="G42" s="34"/>
      <c r="H42" s="1"/>
      <c r="I42" s="1"/>
      <c r="J42" s="1">
        <v>10549</v>
      </c>
      <c r="K42" s="17"/>
      <c r="L42" s="1">
        <v>769149</v>
      </c>
    </row>
    <row r="43" spans="1:12" ht="71.25" customHeight="1" x14ac:dyDescent="0.95">
      <c r="A43" s="2" t="s">
        <v>33</v>
      </c>
      <c r="B43" s="51" t="s">
        <v>126</v>
      </c>
      <c r="C43" s="51"/>
      <c r="D43" s="26"/>
      <c r="E43" s="26"/>
      <c r="F43" s="1">
        <v>2600</v>
      </c>
      <c r="G43" s="34"/>
      <c r="H43" s="1"/>
      <c r="I43" s="1"/>
      <c r="J43" s="1">
        <v>9230</v>
      </c>
      <c r="K43" s="17"/>
      <c r="L43" s="1">
        <v>911258</v>
      </c>
    </row>
    <row r="44" spans="1:12" ht="71.25" customHeight="1" x14ac:dyDescent="0.95">
      <c r="A44" s="2" t="s">
        <v>34</v>
      </c>
      <c r="B44" s="51" t="s">
        <v>127</v>
      </c>
      <c r="C44" s="51"/>
      <c r="D44" s="26"/>
      <c r="E44" s="26"/>
      <c r="F44" s="1">
        <v>1400</v>
      </c>
      <c r="G44" s="34">
        <v>6983</v>
      </c>
      <c r="H44" s="1"/>
      <c r="I44" s="1"/>
      <c r="J44" s="1">
        <v>11867</v>
      </c>
      <c r="K44" s="17"/>
      <c r="L44" s="1">
        <v>2013549</v>
      </c>
    </row>
    <row r="45" spans="1:12" ht="71.25" customHeight="1" x14ac:dyDescent="0.95">
      <c r="A45" s="2" t="s">
        <v>35</v>
      </c>
      <c r="B45" s="51" t="s">
        <v>128</v>
      </c>
      <c r="C45" s="51"/>
      <c r="D45" s="26"/>
      <c r="E45" s="26"/>
      <c r="F45" s="1">
        <v>204100</v>
      </c>
      <c r="G45" s="34"/>
      <c r="H45" s="1"/>
      <c r="I45" s="1"/>
      <c r="J45" s="1">
        <v>2198</v>
      </c>
      <c r="K45" s="17"/>
      <c r="L45" s="1">
        <v>5991219</v>
      </c>
    </row>
    <row r="46" spans="1:12" ht="74.25" customHeight="1" x14ac:dyDescent="0.95">
      <c r="A46" s="2"/>
      <c r="B46" s="51" t="s">
        <v>189</v>
      </c>
      <c r="C46" s="51"/>
      <c r="D46" s="34">
        <v>1000000</v>
      </c>
      <c r="E46" s="34">
        <v>5000000</v>
      </c>
      <c r="F46" s="1">
        <v>8785170</v>
      </c>
      <c r="G46" s="1">
        <f t="shared" ref="G46" si="2">SUM(G24:G45)</f>
        <v>1503349</v>
      </c>
      <c r="H46" s="1">
        <f>SUM(H24:H45)</f>
        <v>0</v>
      </c>
      <c r="I46" s="1"/>
      <c r="J46" s="1">
        <f t="shared" ref="J46" si="3">SUM(J24:J45)</f>
        <v>396653</v>
      </c>
      <c r="K46" s="1">
        <v>2200000</v>
      </c>
      <c r="L46" s="1">
        <v>165263404.38</v>
      </c>
    </row>
    <row r="47" spans="1:12" ht="74.25" customHeight="1" x14ac:dyDescent="0.95">
      <c r="A47" s="2" t="s">
        <v>37</v>
      </c>
      <c r="B47" s="51" t="s">
        <v>130</v>
      </c>
      <c r="C47" s="51"/>
      <c r="D47" s="26"/>
      <c r="E47" s="26"/>
      <c r="F47" s="1">
        <v>200000</v>
      </c>
      <c r="G47" s="1">
        <v>4000</v>
      </c>
      <c r="H47" s="1"/>
      <c r="I47" s="1"/>
      <c r="J47" s="1"/>
      <c r="K47" s="1"/>
      <c r="L47" s="1">
        <v>15796894</v>
      </c>
    </row>
    <row r="48" spans="1:12" ht="74.25" customHeight="1" x14ac:dyDescent="0.95">
      <c r="A48" s="2" t="s">
        <v>38</v>
      </c>
      <c r="B48" s="51" t="s">
        <v>131</v>
      </c>
      <c r="C48" s="51"/>
      <c r="D48" s="26"/>
      <c r="E48" s="26"/>
      <c r="F48" s="1">
        <v>210000</v>
      </c>
      <c r="G48" s="1"/>
      <c r="H48" s="1"/>
      <c r="I48" s="1"/>
      <c r="J48" s="1"/>
      <c r="K48" s="1"/>
      <c r="L48" s="1">
        <v>1116426.6299999999</v>
      </c>
    </row>
    <row r="49" spans="1:12" ht="74.25" customHeight="1" x14ac:dyDescent="0.95">
      <c r="A49" s="2" t="s">
        <v>39</v>
      </c>
      <c r="B49" s="51" t="s">
        <v>132</v>
      </c>
      <c r="C49" s="51"/>
      <c r="D49" s="26"/>
      <c r="E49" s="26"/>
      <c r="F49" s="1">
        <v>7400</v>
      </c>
      <c r="G49" s="1"/>
      <c r="H49" s="1"/>
      <c r="I49" s="1"/>
      <c r="J49" s="1"/>
      <c r="K49" s="1"/>
      <c r="L49" s="1">
        <v>3725386</v>
      </c>
    </row>
    <row r="50" spans="1:12" ht="74.25" customHeight="1" x14ac:dyDescent="0.95">
      <c r="A50" s="2" t="s">
        <v>40</v>
      </c>
      <c r="B50" s="51" t="s">
        <v>133</v>
      </c>
      <c r="C50" s="51"/>
      <c r="D50" s="26"/>
      <c r="E50" s="26"/>
      <c r="F50" s="1">
        <v>204200</v>
      </c>
      <c r="G50" s="1"/>
      <c r="H50" s="1"/>
      <c r="I50" s="1"/>
      <c r="J50" s="1"/>
      <c r="K50" s="1"/>
      <c r="L50" s="1">
        <v>2119749</v>
      </c>
    </row>
    <row r="51" spans="1:12" ht="74.25" customHeight="1" x14ac:dyDescent="0.95">
      <c r="A51" s="2" t="s">
        <v>86</v>
      </c>
      <c r="B51" s="51" t="s">
        <v>134</v>
      </c>
      <c r="C51" s="51"/>
      <c r="D51" s="26"/>
      <c r="E51" s="26"/>
      <c r="F51" s="1">
        <v>3000</v>
      </c>
      <c r="G51" s="1"/>
      <c r="H51" s="1"/>
      <c r="I51" s="1"/>
      <c r="J51" s="1"/>
      <c r="K51" s="1"/>
      <c r="L51" s="1">
        <v>1814905</v>
      </c>
    </row>
    <row r="52" spans="1:12" ht="74.25" customHeight="1" x14ac:dyDescent="0.95">
      <c r="A52" s="2" t="s">
        <v>41</v>
      </c>
      <c r="B52" s="51" t="s">
        <v>135</v>
      </c>
      <c r="C52" s="51"/>
      <c r="D52" s="26"/>
      <c r="E52" s="26"/>
      <c r="F52" s="1">
        <v>19200</v>
      </c>
      <c r="G52" s="1">
        <v>2488</v>
      </c>
      <c r="H52" s="1"/>
      <c r="I52" s="1"/>
      <c r="J52" s="1"/>
      <c r="K52" s="1"/>
      <c r="L52" s="1">
        <v>6454761</v>
      </c>
    </row>
    <row r="53" spans="1:12" ht="74.25" customHeight="1" x14ac:dyDescent="0.95">
      <c r="A53" s="2" t="s">
        <v>42</v>
      </c>
      <c r="B53" s="51" t="s">
        <v>136</v>
      </c>
      <c r="C53" s="51"/>
      <c r="D53" s="26"/>
      <c r="E53" s="26"/>
      <c r="F53" s="1">
        <v>6400</v>
      </c>
      <c r="G53" s="1"/>
      <c r="H53" s="1"/>
      <c r="I53" s="1"/>
      <c r="J53" s="1"/>
      <c r="K53" s="1"/>
      <c r="L53" s="1">
        <v>2184816</v>
      </c>
    </row>
    <row r="54" spans="1:12" ht="74.25" customHeight="1" x14ac:dyDescent="0.95">
      <c r="A54" s="2" t="s">
        <v>43</v>
      </c>
      <c r="B54" s="51" t="s">
        <v>137</v>
      </c>
      <c r="C54" s="51"/>
      <c r="D54" s="26"/>
      <c r="E54" s="26"/>
      <c r="F54" s="1">
        <v>2100</v>
      </c>
      <c r="G54" s="1"/>
      <c r="H54" s="1"/>
      <c r="I54" s="1"/>
      <c r="J54" s="1"/>
      <c r="K54" s="1"/>
      <c r="L54" s="1">
        <v>642754</v>
      </c>
    </row>
    <row r="55" spans="1:12" ht="74.25" customHeight="1" x14ac:dyDescent="0.95">
      <c r="A55" s="2" t="s">
        <v>62</v>
      </c>
      <c r="B55" s="51" t="s">
        <v>138</v>
      </c>
      <c r="C55" s="51"/>
      <c r="D55" s="26"/>
      <c r="E55" s="26"/>
      <c r="F55" s="1">
        <v>3600</v>
      </c>
      <c r="G55" s="1"/>
      <c r="H55" s="1"/>
      <c r="I55" s="1"/>
      <c r="J55" s="1"/>
      <c r="K55" s="1"/>
      <c r="L55" s="1">
        <v>1074972</v>
      </c>
    </row>
    <row r="56" spans="1:12" ht="74.25" customHeight="1" x14ac:dyDescent="0.95">
      <c r="A56" s="2" t="s">
        <v>44</v>
      </c>
      <c r="B56" s="51" t="s">
        <v>139</v>
      </c>
      <c r="C56" s="51"/>
      <c r="D56" s="26"/>
      <c r="E56" s="26"/>
      <c r="F56" s="1">
        <v>4800</v>
      </c>
      <c r="G56" s="1"/>
      <c r="H56" s="1"/>
      <c r="I56" s="1"/>
      <c r="J56" s="1"/>
      <c r="K56" s="1"/>
      <c r="L56" s="1">
        <v>1766987</v>
      </c>
    </row>
    <row r="57" spans="1:12" ht="74.25" customHeight="1" x14ac:dyDescent="0.95">
      <c r="A57" s="2" t="s">
        <v>45</v>
      </c>
      <c r="B57" s="51" t="s">
        <v>140</v>
      </c>
      <c r="C57" s="51"/>
      <c r="D57" s="26"/>
      <c r="E57" s="1">
        <v>7500000</v>
      </c>
      <c r="F57" s="1">
        <v>7510900</v>
      </c>
      <c r="G57" s="1">
        <v>2000000</v>
      </c>
      <c r="H57" s="1"/>
      <c r="I57" s="1"/>
      <c r="J57" s="1"/>
      <c r="K57" s="1">
        <v>70000</v>
      </c>
      <c r="L57" s="1">
        <v>3368951</v>
      </c>
    </row>
    <row r="58" spans="1:12" ht="74.25" customHeight="1" x14ac:dyDescent="0.95">
      <c r="A58" s="2" t="s">
        <v>46</v>
      </c>
      <c r="B58" s="51" t="s">
        <v>141</v>
      </c>
      <c r="C58" s="51"/>
      <c r="D58" s="26"/>
      <c r="E58" s="26"/>
      <c r="F58" s="1">
        <v>4200</v>
      </c>
      <c r="G58" s="1"/>
      <c r="H58" s="1"/>
      <c r="I58" s="1"/>
      <c r="J58" s="1"/>
      <c r="K58" s="1"/>
      <c r="L58" s="1">
        <v>2191748</v>
      </c>
    </row>
    <row r="59" spans="1:12" ht="74.25" customHeight="1" x14ac:dyDescent="0.95">
      <c r="A59" s="2" t="s">
        <v>47</v>
      </c>
      <c r="B59" s="51" t="s">
        <v>142</v>
      </c>
      <c r="C59" s="51"/>
      <c r="D59" s="26"/>
      <c r="E59" s="26"/>
      <c r="F59" s="1">
        <v>13800</v>
      </c>
      <c r="G59" s="1">
        <v>14267</v>
      </c>
      <c r="H59" s="1"/>
      <c r="I59" s="1"/>
      <c r="J59" s="1"/>
      <c r="K59" s="1"/>
      <c r="L59" s="1">
        <v>9355743</v>
      </c>
    </row>
    <row r="60" spans="1:12" ht="74.25" customHeight="1" x14ac:dyDescent="0.95">
      <c r="A60" s="2" t="s">
        <v>48</v>
      </c>
      <c r="B60" s="51" t="s">
        <v>143</v>
      </c>
      <c r="C60" s="51"/>
      <c r="D60" s="26"/>
      <c r="E60" s="26"/>
      <c r="F60" s="1">
        <v>5900</v>
      </c>
      <c r="G60" s="1"/>
      <c r="H60" s="1"/>
      <c r="I60" s="1"/>
      <c r="J60" s="1"/>
      <c r="K60" s="1"/>
      <c r="L60" s="1">
        <v>1585440</v>
      </c>
    </row>
    <row r="61" spans="1:12" ht="74.25" customHeight="1" x14ac:dyDescent="0.95">
      <c r="A61" s="2" t="s">
        <v>49</v>
      </c>
      <c r="B61" s="51" t="s">
        <v>144</v>
      </c>
      <c r="C61" s="51"/>
      <c r="D61" s="1">
        <v>1000000</v>
      </c>
      <c r="E61" s="1">
        <v>43150000</v>
      </c>
      <c r="F61" s="1">
        <v>44165000</v>
      </c>
      <c r="G61" s="1">
        <v>8623</v>
      </c>
      <c r="H61" s="1"/>
      <c r="I61" s="1"/>
      <c r="J61" s="1"/>
      <c r="K61" s="1"/>
      <c r="L61" s="1">
        <v>3002976</v>
      </c>
    </row>
    <row r="62" spans="1:12" ht="74.25" customHeight="1" x14ac:dyDescent="0.95">
      <c r="A62" s="2" t="s">
        <v>81</v>
      </c>
      <c r="B62" s="51" t="s">
        <v>145</v>
      </c>
      <c r="C62" s="51"/>
      <c r="D62" s="26"/>
      <c r="E62" s="1"/>
      <c r="F62" s="1">
        <v>7400</v>
      </c>
      <c r="G62" s="1"/>
      <c r="H62" s="1"/>
      <c r="I62" s="1"/>
      <c r="J62" s="1"/>
      <c r="K62" s="1"/>
      <c r="L62" s="1">
        <v>3672220</v>
      </c>
    </row>
    <row r="63" spans="1:12" ht="74.25" customHeight="1" x14ac:dyDescent="0.95">
      <c r="A63" s="2" t="s">
        <v>50</v>
      </c>
      <c r="B63" s="51" t="s">
        <v>146</v>
      </c>
      <c r="C63" s="51"/>
      <c r="D63" s="26"/>
      <c r="E63" s="1"/>
      <c r="F63" s="1">
        <v>205100</v>
      </c>
      <c r="G63" s="1"/>
      <c r="H63" s="1"/>
      <c r="I63" s="1"/>
      <c r="J63" s="1"/>
      <c r="K63" s="1"/>
      <c r="L63" s="1">
        <v>2319345</v>
      </c>
    </row>
    <row r="64" spans="1:12" ht="74.25" customHeight="1" x14ac:dyDescent="0.95">
      <c r="A64" s="2" t="s">
        <v>51</v>
      </c>
      <c r="B64" s="51" t="s">
        <v>147</v>
      </c>
      <c r="C64" s="51"/>
      <c r="D64" s="26"/>
      <c r="E64" s="1"/>
      <c r="F64" s="1">
        <v>205800</v>
      </c>
      <c r="G64" s="1"/>
      <c r="H64" s="1"/>
      <c r="I64" s="1"/>
      <c r="J64" s="1"/>
      <c r="K64" s="1"/>
      <c r="L64" s="1">
        <v>4028800</v>
      </c>
    </row>
    <row r="65" spans="1:12" ht="74.25" customHeight="1" x14ac:dyDescent="0.95">
      <c r="A65" s="2" t="s">
        <v>52</v>
      </c>
      <c r="B65" s="51" t="s">
        <v>148</v>
      </c>
      <c r="C65" s="51"/>
      <c r="D65" s="26"/>
      <c r="E65" s="1"/>
      <c r="F65" s="1">
        <v>220300</v>
      </c>
      <c r="G65" s="1">
        <v>8478</v>
      </c>
      <c r="H65" s="1"/>
      <c r="I65" s="1"/>
      <c r="J65" s="1"/>
      <c r="K65" s="1"/>
      <c r="L65" s="1">
        <v>10344888</v>
      </c>
    </row>
    <row r="66" spans="1:12" ht="74.25" customHeight="1" x14ac:dyDescent="0.95">
      <c r="A66" s="2" t="s">
        <v>78</v>
      </c>
      <c r="B66" s="51" t="s">
        <v>149</v>
      </c>
      <c r="C66" s="51"/>
      <c r="D66" s="26"/>
      <c r="E66" s="1"/>
      <c r="F66" s="1">
        <v>203800</v>
      </c>
      <c r="G66" s="1"/>
      <c r="H66" s="1"/>
      <c r="I66" s="1"/>
      <c r="J66" s="1"/>
      <c r="K66" s="1"/>
      <c r="L66" s="1">
        <v>2296719</v>
      </c>
    </row>
    <row r="67" spans="1:12" ht="74.25" customHeight="1" x14ac:dyDescent="0.95">
      <c r="A67" s="2" t="s">
        <v>53</v>
      </c>
      <c r="B67" s="51" t="s">
        <v>150</v>
      </c>
      <c r="C67" s="51"/>
      <c r="D67" s="26"/>
      <c r="E67" s="1"/>
      <c r="F67" s="1">
        <v>208700</v>
      </c>
      <c r="G67" s="1">
        <v>6517</v>
      </c>
      <c r="H67" s="1"/>
      <c r="I67" s="1"/>
      <c r="J67" s="1"/>
      <c r="K67" s="1"/>
      <c r="L67" s="1">
        <v>7665075</v>
      </c>
    </row>
    <row r="68" spans="1:12" ht="74.25" customHeight="1" x14ac:dyDescent="0.95">
      <c r="A68" s="2" t="s">
        <v>85</v>
      </c>
      <c r="B68" s="51" t="s">
        <v>151</v>
      </c>
      <c r="C68" s="51"/>
      <c r="D68" s="26"/>
      <c r="E68" s="26"/>
      <c r="F68" s="1">
        <v>253400</v>
      </c>
      <c r="G68" s="1"/>
      <c r="H68" s="1"/>
      <c r="I68" s="1"/>
      <c r="J68" s="1"/>
      <c r="K68" s="1"/>
      <c r="L68" s="1">
        <v>862438</v>
      </c>
    </row>
    <row r="69" spans="1:12" ht="74.25" customHeight="1" x14ac:dyDescent="0.95">
      <c r="A69" s="2" t="s">
        <v>84</v>
      </c>
      <c r="B69" s="51" t="s">
        <v>152</v>
      </c>
      <c r="C69" s="51"/>
      <c r="D69" s="26"/>
      <c r="E69" s="26"/>
      <c r="F69" s="1">
        <v>616800</v>
      </c>
      <c r="G69" s="1">
        <v>818000</v>
      </c>
      <c r="H69" s="1"/>
      <c r="I69" s="1"/>
      <c r="J69" s="1"/>
      <c r="K69" s="1"/>
      <c r="L69" s="1">
        <v>10938224</v>
      </c>
    </row>
    <row r="70" spans="1:12" ht="74.25" customHeight="1" x14ac:dyDescent="0.95">
      <c r="A70" s="2" t="s">
        <v>54</v>
      </c>
      <c r="B70" s="51" t="s">
        <v>153</v>
      </c>
      <c r="C70" s="51"/>
      <c r="D70" s="26"/>
      <c r="E70" s="26"/>
      <c r="F70" s="1">
        <v>3200</v>
      </c>
      <c r="G70" s="1"/>
      <c r="H70" s="1"/>
      <c r="I70" s="1"/>
      <c r="J70" s="1"/>
      <c r="K70" s="1"/>
      <c r="L70" s="1">
        <v>1943914</v>
      </c>
    </row>
    <row r="71" spans="1:12" ht="74.25" customHeight="1" x14ac:dyDescent="0.95">
      <c r="A71" s="2" t="s">
        <v>82</v>
      </c>
      <c r="B71" s="51" t="s">
        <v>154</v>
      </c>
      <c r="C71" s="51"/>
      <c r="D71" s="26"/>
      <c r="E71" s="26"/>
      <c r="F71" s="1">
        <v>9900</v>
      </c>
      <c r="G71" s="1"/>
      <c r="H71" s="1"/>
      <c r="I71" s="1"/>
      <c r="J71" s="1"/>
      <c r="K71" s="1"/>
      <c r="L71" s="1">
        <v>5671969</v>
      </c>
    </row>
    <row r="72" spans="1:12" ht="74.25" customHeight="1" x14ac:dyDescent="0.95">
      <c r="A72" s="2" t="s">
        <v>79</v>
      </c>
      <c r="B72" s="51" t="s">
        <v>155</v>
      </c>
      <c r="C72" s="51"/>
      <c r="D72" s="34"/>
      <c r="E72" s="26"/>
      <c r="F72" s="1">
        <v>274300</v>
      </c>
      <c r="G72" s="1">
        <v>5278</v>
      </c>
      <c r="H72" s="1"/>
      <c r="I72" s="1"/>
      <c r="J72" s="1"/>
      <c r="K72" s="1"/>
      <c r="L72" s="1">
        <v>18200989</v>
      </c>
    </row>
    <row r="73" spans="1:12" ht="74.25" customHeight="1" x14ac:dyDescent="0.95">
      <c r="A73" s="2" t="s">
        <v>55</v>
      </c>
      <c r="B73" s="51" t="s">
        <v>156</v>
      </c>
      <c r="C73" s="51"/>
      <c r="D73" s="26"/>
      <c r="E73" s="26"/>
      <c r="F73" s="1">
        <v>214800</v>
      </c>
      <c r="G73" s="1">
        <v>16467</v>
      </c>
      <c r="H73" s="1"/>
      <c r="I73" s="1"/>
      <c r="J73" s="1"/>
      <c r="K73" s="1"/>
      <c r="L73" s="1">
        <v>9824443</v>
      </c>
    </row>
    <row r="74" spans="1:12" ht="65.25" customHeight="1" x14ac:dyDescent="0.95">
      <c r="A74" s="2" t="s">
        <v>196</v>
      </c>
      <c r="B74" s="27" t="s">
        <v>190</v>
      </c>
      <c r="C74" s="40"/>
      <c r="D74" s="26"/>
      <c r="E74" s="26"/>
      <c r="F74" s="1">
        <v>2400</v>
      </c>
      <c r="G74" s="1"/>
      <c r="H74" s="1"/>
      <c r="I74" s="1"/>
      <c r="J74" s="1"/>
      <c r="K74" s="1"/>
      <c r="L74" s="1">
        <v>295409</v>
      </c>
    </row>
    <row r="75" spans="1:12" ht="65.25" customHeight="1" x14ac:dyDescent="0.95">
      <c r="A75" s="2" t="s">
        <v>56</v>
      </c>
      <c r="B75" s="51" t="s">
        <v>157</v>
      </c>
      <c r="C75" s="51"/>
      <c r="D75" s="26"/>
      <c r="E75" s="26"/>
      <c r="F75" s="1">
        <v>3900</v>
      </c>
      <c r="G75" s="1"/>
      <c r="H75" s="1"/>
      <c r="I75" s="1"/>
      <c r="J75" s="1"/>
      <c r="K75" s="1"/>
      <c r="L75" s="1">
        <v>1272207</v>
      </c>
    </row>
    <row r="76" spans="1:12" ht="65.25" customHeight="1" x14ac:dyDescent="0.95">
      <c r="A76" s="2" t="s">
        <v>57</v>
      </c>
      <c r="B76" s="51" t="s">
        <v>158</v>
      </c>
      <c r="C76" s="51"/>
      <c r="D76" s="26"/>
      <c r="E76" s="26"/>
      <c r="F76" s="1">
        <v>4700</v>
      </c>
      <c r="G76" s="1"/>
      <c r="H76" s="1"/>
      <c r="I76" s="1"/>
      <c r="J76" s="1"/>
      <c r="K76" s="1"/>
      <c r="L76" s="1">
        <v>891094</v>
      </c>
    </row>
    <row r="77" spans="1:12" ht="65.25" customHeight="1" x14ac:dyDescent="0.95">
      <c r="A77" s="2" t="s">
        <v>58</v>
      </c>
      <c r="B77" s="51" t="s">
        <v>159</v>
      </c>
      <c r="C77" s="51"/>
      <c r="D77" s="26"/>
      <c r="E77" s="26"/>
      <c r="F77" s="1">
        <v>4200</v>
      </c>
      <c r="G77" s="1"/>
      <c r="H77" s="1"/>
      <c r="I77" s="1"/>
      <c r="J77" s="1"/>
      <c r="K77" s="1"/>
      <c r="L77" s="1">
        <v>1331903</v>
      </c>
    </row>
    <row r="78" spans="1:12" ht="65.25" customHeight="1" x14ac:dyDescent="0.95">
      <c r="A78" s="2" t="s">
        <v>59</v>
      </c>
      <c r="B78" s="51" t="s">
        <v>160</v>
      </c>
      <c r="C78" s="51"/>
      <c r="D78" s="26"/>
      <c r="E78" s="26"/>
      <c r="F78" s="1">
        <v>2600</v>
      </c>
      <c r="G78" s="1"/>
      <c r="H78" s="1"/>
      <c r="I78" s="1"/>
      <c r="J78" s="1"/>
      <c r="K78" s="1"/>
      <c r="L78" s="1">
        <v>252393</v>
      </c>
    </row>
    <row r="79" spans="1:12" ht="65.25" customHeight="1" x14ac:dyDescent="0.95">
      <c r="A79" s="2" t="s">
        <v>60</v>
      </c>
      <c r="B79" s="51" t="s">
        <v>161</v>
      </c>
      <c r="C79" s="51"/>
      <c r="D79" s="26"/>
      <c r="E79" s="26"/>
      <c r="F79" s="1">
        <v>4000</v>
      </c>
      <c r="G79" s="1"/>
      <c r="H79" s="1"/>
      <c r="I79" s="1"/>
      <c r="J79" s="1"/>
      <c r="K79" s="1"/>
      <c r="L79" s="1">
        <v>1139984</v>
      </c>
    </row>
    <row r="80" spans="1:12" ht="65.25" customHeight="1" x14ac:dyDescent="0.95">
      <c r="A80" s="2" t="s">
        <v>61</v>
      </c>
      <c r="B80" s="51" t="s">
        <v>162</v>
      </c>
      <c r="C80" s="51"/>
      <c r="D80" s="26"/>
      <c r="E80" s="26"/>
      <c r="F80" s="1">
        <v>3000</v>
      </c>
      <c r="G80" s="1"/>
      <c r="H80" s="1"/>
      <c r="I80" s="1"/>
      <c r="J80" s="1"/>
      <c r="K80" s="1"/>
      <c r="L80" s="1">
        <v>1552103</v>
      </c>
    </row>
    <row r="81" spans="1:12" ht="141.75" customHeight="1" x14ac:dyDescent="0.95">
      <c r="A81" s="2" t="s">
        <v>69</v>
      </c>
      <c r="B81" s="51" t="s">
        <v>163</v>
      </c>
      <c r="C81" s="51"/>
      <c r="D81" s="26"/>
      <c r="E81" s="26"/>
      <c r="F81" s="1">
        <v>53500</v>
      </c>
      <c r="G81" s="1"/>
      <c r="H81" s="1"/>
      <c r="I81" s="1"/>
      <c r="J81" s="1"/>
      <c r="K81" s="1"/>
      <c r="L81" s="1">
        <v>1553729</v>
      </c>
    </row>
    <row r="82" spans="1:12" ht="68.25" customHeight="1" x14ac:dyDescent="0.95">
      <c r="A82" s="2" t="s">
        <v>197</v>
      </c>
      <c r="B82" s="51" t="s">
        <v>164</v>
      </c>
      <c r="C82" s="51"/>
      <c r="D82" s="26"/>
      <c r="E82" s="26"/>
      <c r="F82" s="1">
        <v>217300</v>
      </c>
      <c r="G82" s="1"/>
      <c r="H82" s="1"/>
      <c r="I82" s="1"/>
      <c r="J82" s="1"/>
      <c r="K82" s="1"/>
      <c r="L82" s="1">
        <v>6569334.6500000004</v>
      </c>
    </row>
    <row r="83" spans="1:12" ht="68.25" customHeight="1" x14ac:dyDescent="0.95">
      <c r="A83" s="2" t="s">
        <v>67</v>
      </c>
      <c r="B83" s="51" t="s">
        <v>165</v>
      </c>
      <c r="C83" s="51"/>
      <c r="D83" s="26"/>
      <c r="E83" s="26"/>
      <c r="F83" s="1">
        <v>285400</v>
      </c>
      <c r="G83" s="1"/>
      <c r="H83" s="1"/>
      <c r="I83" s="1"/>
      <c r="J83" s="1"/>
      <c r="K83" s="1"/>
      <c r="L83" s="1">
        <v>8677801</v>
      </c>
    </row>
    <row r="84" spans="1:12" ht="68.25" customHeight="1" x14ac:dyDescent="0.95">
      <c r="A84" s="2" t="s">
        <v>66</v>
      </c>
      <c r="B84" s="51" t="s">
        <v>166</v>
      </c>
      <c r="C84" s="51"/>
      <c r="D84" s="26"/>
      <c r="E84" s="26"/>
      <c r="F84" s="1">
        <v>3700</v>
      </c>
      <c r="G84" s="1">
        <v>200000</v>
      </c>
      <c r="H84" s="1"/>
      <c r="I84" s="1"/>
      <c r="J84" s="1"/>
      <c r="K84" s="1"/>
      <c r="L84" s="1">
        <v>2185381</v>
      </c>
    </row>
    <row r="85" spans="1:12" ht="68.25" customHeight="1" x14ac:dyDescent="0.95">
      <c r="A85" s="2" t="s">
        <v>71</v>
      </c>
      <c r="B85" s="51" t="s">
        <v>167</v>
      </c>
      <c r="C85" s="51"/>
      <c r="D85" s="26"/>
      <c r="E85" s="26"/>
      <c r="F85" s="1">
        <v>43900</v>
      </c>
      <c r="G85" s="1"/>
      <c r="H85" s="1"/>
      <c r="I85" s="1"/>
      <c r="J85" s="1"/>
      <c r="K85" s="1"/>
      <c r="L85" s="1">
        <v>453562</v>
      </c>
    </row>
    <row r="86" spans="1:12" ht="68.25" customHeight="1" x14ac:dyDescent="0.95">
      <c r="A86" s="2" t="s">
        <v>76</v>
      </c>
      <c r="B86" s="51" t="s">
        <v>168</v>
      </c>
      <c r="C86" s="51"/>
      <c r="D86" s="26"/>
      <c r="E86" s="26"/>
      <c r="F86" s="1">
        <v>12900</v>
      </c>
      <c r="G86" s="1"/>
      <c r="H86" s="1"/>
      <c r="I86" s="1"/>
      <c r="J86" s="1"/>
      <c r="K86" s="1"/>
      <c r="L86" s="1">
        <v>5991849.5099999998</v>
      </c>
    </row>
    <row r="87" spans="1:12" ht="68.25" customHeight="1" x14ac:dyDescent="0.95">
      <c r="A87" s="2" t="s">
        <v>68</v>
      </c>
      <c r="B87" s="51" t="s">
        <v>169</v>
      </c>
      <c r="C87" s="51"/>
      <c r="D87" s="26"/>
      <c r="E87" s="26"/>
      <c r="F87" s="1">
        <v>87000</v>
      </c>
      <c r="G87" s="1"/>
      <c r="H87" s="1"/>
      <c r="I87" s="1"/>
      <c r="J87" s="1"/>
      <c r="K87" s="1"/>
      <c r="L87" s="1">
        <v>3471308</v>
      </c>
    </row>
    <row r="88" spans="1:12" ht="68.25" customHeight="1" x14ac:dyDescent="0.95">
      <c r="A88" s="2" t="s">
        <v>75</v>
      </c>
      <c r="B88" s="51" t="s">
        <v>170</v>
      </c>
      <c r="C88" s="51"/>
      <c r="D88" s="26"/>
      <c r="E88" s="26"/>
      <c r="F88" s="1">
        <v>2700</v>
      </c>
      <c r="G88" s="1"/>
      <c r="H88" s="1"/>
      <c r="I88" s="34"/>
      <c r="J88" s="1"/>
      <c r="K88" s="1"/>
      <c r="L88" s="1">
        <v>2605409</v>
      </c>
    </row>
    <row r="89" spans="1:12" ht="68.25" customHeight="1" x14ac:dyDescent="0.95">
      <c r="A89" s="2" t="s">
        <v>72</v>
      </c>
      <c r="B89" s="51" t="s">
        <v>171</v>
      </c>
      <c r="C89" s="51"/>
      <c r="D89" s="26"/>
      <c r="E89" s="26"/>
      <c r="F89" s="1">
        <v>208600</v>
      </c>
      <c r="G89" s="1"/>
      <c r="H89" s="1"/>
      <c r="I89" s="1"/>
      <c r="J89" s="1"/>
      <c r="K89" s="1"/>
      <c r="L89" s="1">
        <v>7894109</v>
      </c>
    </row>
    <row r="90" spans="1:12" ht="134.25" customHeight="1" x14ac:dyDescent="1.05">
      <c r="A90" s="2" t="s">
        <v>70</v>
      </c>
      <c r="B90" s="51" t="s">
        <v>172</v>
      </c>
      <c r="C90" s="51"/>
      <c r="D90" s="26"/>
      <c r="E90" s="26"/>
      <c r="F90" s="1">
        <v>206400</v>
      </c>
      <c r="G90" s="1"/>
      <c r="H90" s="1"/>
      <c r="I90" s="18"/>
      <c r="J90" s="1"/>
      <c r="K90" s="1"/>
      <c r="L90" s="1">
        <v>1652869.77</v>
      </c>
    </row>
    <row r="91" spans="1:12" ht="77.25" customHeight="1" x14ac:dyDescent="1.1000000000000001">
      <c r="A91" s="2" t="s">
        <v>63</v>
      </c>
      <c r="B91" s="51" t="s">
        <v>173</v>
      </c>
      <c r="C91" s="51"/>
      <c r="D91" s="26"/>
      <c r="E91" s="26"/>
      <c r="F91" s="1">
        <v>3500</v>
      </c>
      <c r="G91" s="1"/>
      <c r="H91" s="1"/>
      <c r="I91" s="19"/>
      <c r="J91" s="1"/>
      <c r="K91" s="1"/>
      <c r="L91" s="1">
        <v>1132434</v>
      </c>
    </row>
    <row r="92" spans="1:12" ht="77.25" customHeight="1" x14ac:dyDescent="1.1000000000000001">
      <c r="A92" s="2" t="s">
        <v>73</v>
      </c>
      <c r="B92" s="51" t="s">
        <v>174</v>
      </c>
      <c r="C92" s="51"/>
      <c r="D92" s="26"/>
      <c r="E92" s="26"/>
      <c r="F92" s="1">
        <v>210800</v>
      </c>
      <c r="G92" s="1"/>
      <c r="H92" s="1"/>
      <c r="I92" s="19"/>
      <c r="J92" s="1"/>
      <c r="K92" s="1"/>
      <c r="L92" s="1">
        <v>5035720</v>
      </c>
    </row>
    <row r="93" spans="1:12" ht="77.25" customHeight="1" x14ac:dyDescent="1.05">
      <c r="A93" s="2" t="s">
        <v>87</v>
      </c>
      <c r="B93" s="51" t="s">
        <v>175</v>
      </c>
      <c r="C93" s="51"/>
      <c r="D93" s="26"/>
      <c r="E93" s="26"/>
      <c r="F93" s="1">
        <v>12300</v>
      </c>
      <c r="G93" s="1">
        <v>744000</v>
      </c>
      <c r="H93" s="1"/>
      <c r="I93" s="20"/>
      <c r="J93" s="1"/>
      <c r="K93" s="1"/>
      <c r="L93" s="1">
        <v>6511527</v>
      </c>
    </row>
    <row r="94" spans="1:12" ht="77.25" customHeight="1" x14ac:dyDescent="1.05">
      <c r="A94" s="2" t="s">
        <v>74</v>
      </c>
      <c r="B94" s="51" t="s">
        <v>176</v>
      </c>
      <c r="C94" s="51"/>
      <c r="D94" s="26"/>
      <c r="E94" s="26"/>
      <c r="F94" s="1">
        <v>5200</v>
      </c>
      <c r="G94" s="1"/>
      <c r="H94" s="1"/>
      <c r="I94" s="20"/>
      <c r="J94" s="1"/>
      <c r="K94" s="1"/>
      <c r="L94" s="1">
        <v>2630530</v>
      </c>
    </row>
    <row r="95" spans="1:12" ht="77.25" customHeight="1" x14ac:dyDescent="1.05">
      <c r="A95" s="2" t="s">
        <v>65</v>
      </c>
      <c r="B95" s="51" t="s">
        <v>177</v>
      </c>
      <c r="C95" s="51"/>
      <c r="D95" s="26"/>
      <c r="E95" s="26"/>
      <c r="F95" s="1">
        <v>3300</v>
      </c>
      <c r="G95" s="1"/>
      <c r="H95" s="1"/>
      <c r="I95" s="20"/>
      <c r="J95" s="1"/>
      <c r="K95" s="1"/>
      <c r="L95" s="1">
        <v>1047925</v>
      </c>
    </row>
    <row r="96" spans="1:12" ht="77.25" customHeight="1" x14ac:dyDescent="1.05">
      <c r="A96" s="2" t="s">
        <v>64</v>
      </c>
      <c r="B96" s="51" t="s">
        <v>178</v>
      </c>
      <c r="C96" s="51"/>
      <c r="D96" s="1"/>
      <c r="E96" s="26"/>
      <c r="F96" s="1">
        <v>20204300</v>
      </c>
      <c r="G96" s="1"/>
      <c r="H96" s="1"/>
      <c r="I96" s="20"/>
      <c r="J96" s="1"/>
      <c r="K96" s="1"/>
      <c r="L96" s="1">
        <v>366502</v>
      </c>
    </row>
    <row r="97" spans="1:12" ht="77.25" customHeight="1" x14ac:dyDescent="1.05">
      <c r="A97" s="2" t="s">
        <v>80</v>
      </c>
      <c r="B97" s="51" t="s">
        <v>179</v>
      </c>
      <c r="C97" s="51"/>
      <c r="D97" s="26"/>
      <c r="E97" s="26"/>
      <c r="F97" s="1">
        <v>13200</v>
      </c>
      <c r="G97" s="1"/>
      <c r="H97" s="1"/>
      <c r="I97" s="20"/>
      <c r="J97" s="1"/>
      <c r="K97" s="1"/>
      <c r="L97" s="1">
        <v>6846059</v>
      </c>
    </row>
    <row r="98" spans="1:12" ht="77.25" customHeight="1" x14ac:dyDescent="1.05">
      <c r="A98" s="2" t="s">
        <v>83</v>
      </c>
      <c r="B98" s="51" t="s">
        <v>180</v>
      </c>
      <c r="C98" s="51"/>
      <c r="D98" s="26"/>
      <c r="E98" s="26"/>
      <c r="F98" s="1">
        <v>205600</v>
      </c>
      <c r="G98" s="1">
        <v>7902</v>
      </c>
      <c r="H98" s="1"/>
      <c r="I98" s="20"/>
      <c r="J98" s="1"/>
      <c r="K98" s="1"/>
      <c r="L98" s="1">
        <v>4927582</v>
      </c>
    </row>
    <row r="99" spans="1:12" ht="77.25" customHeight="1" x14ac:dyDescent="1.05">
      <c r="A99" s="2" t="s">
        <v>88</v>
      </c>
      <c r="B99" s="51" t="s">
        <v>181</v>
      </c>
      <c r="C99" s="51"/>
      <c r="D99" s="26"/>
      <c r="E99" s="26"/>
      <c r="F99" s="1">
        <v>3700</v>
      </c>
      <c r="G99" s="1"/>
      <c r="H99" s="1"/>
      <c r="I99" s="20"/>
      <c r="J99" s="1"/>
      <c r="K99" s="1"/>
      <c r="L99" s="1">
        <v>1529813</v>
      </c>
    </row>
    <row r="100" spans="1:12" ht="77.25" customHeight="1" x14ac:dyDescent="1.05">
      <c r="A100" s="2" t="s">
        <v>194</v>
      </c>
      <c r="B100" s="27" t="s">
        <v>191</v>
      </c>
      <c r="C100" s="40"/>
      <c r="D100" s="26"/>
      <c r="E100" s="26"/>
      <c r="F100" s="1">
        <v>202600</v>
      </c>
      <c r="G100" s="1"/>
      <c r="H100" s="1"/>
      <c r="I100" s="20"/>
      <c r="J100" s="1"/>
      <c r="K100" s="1"/>
      <c r="L100" s="1">
        <v>298472</v>
      </c>
    </row>
    <row r="101" spans="1:12" ht="74.25" customHeight="1" x14ac:dyDescent="1.05">
      <c r="A101" s="2" t="s">
        <v>89</v>
      </c>
      <c r="B101" s="51" t="s">
        <v>182</v>
      </c>
      <c r="C101" s="51"/>
      <c r="D101" s="26"/>
      <c r="E101" s="26"/>
      <c r="F101" s="1">
        <v>5600</v>
      </c>
      <c r="G101" s="1"/>
      <c r="H101" s="1"/>
      <c r="I101" s="20"/>
      <c r="J101" s="1"/>
      <c r="K101" s="1"/>
      <c r="L101" s="1">
        <v>2054886</v>
      </c>
    </row>
    <row r="102" spans="1:12" ht="74.25" customHeight="1" x14ac:dyDescent="1.05">
      <c r="A102" s="2" t="s">
        <v>77</v>
      </c>
      <c r="B102" s="51" t="s">
        <v>183</v>
      </c>
      <c r="C102" s="51"/>
      <c r="D102" s="26"/>
      <c r="E102" s="26"/>
      <c r="F102" s="1">
        <v>3700</v>
      </c>
      <c r="G102" s="1"/>
      <c r="H102" s="1"/>
      <c r="I102" s="20"/>
      <c r="J102" s="1"/>
      <c r="K102" s="1"/>
      <c r="L102" s="1">
        <v>1516940</v>
      </c>
    </row>
    <row r="103" spans="1:12" ht="74.25" customHeight="1" x14ac:dyDescent="1.05">
      <c r="A103" s="2" t="s">
        <v>94</v>
      </c>
      <c r="B103" s="51" t="s">
        <v>184</v>
      </c>
      <c r="C103" s="51"/>
      <c r="D103" s="26"/>
      <c r="E103" s="26"/>
      <c r="F103" s="1">
        <v>205300</v>
      </c>
      <c r="G103" s="1"/>
      <c r="H103" s="1"/>
      <c r="I103" s="20"/>
      <c r="J103" s="1"/>
      <c r="K103" s="1"/>
      <c r="L103" s="1">
        <v>1996990</v>
      </c>
    </row>
    <row r="104" spans="1:12" ht="74.25" customHeight="1" x14ac:dyDescent="1.05">
      <c r="A104" s="2" t="s">
        <v>95</v>
      </c>
      <c r="B104" s="51" t="s">
        <v>185</v>
      </c>
      <c r="C104" s="51"/>
      <c r="D104" s="26"/>
      <c r="E104" s="26"/>
      <c r="F104" s="1">
        <v>221100</v>
      </c>
      <c r="G104" s="1">
        <v>2000000</v>
      </c>
      <c r="H104" s="1"/>
      <c r="I104" s="20"/>
      <c r="J104" s="1"/>
      <c r="K104" s="1"/>
      <c r="L104" s="1">
        <v>10270564</v>
      </c>
    </row>
    <row r="105" spans="1:12" ht="74.25" customHeight="1" x14ac:dyDescent="1.05">
      <c r="A105" s="2" t="s">
        <v>96</v>
      </c>
      <c r="B105" s="51" t="s">
        <v>186</v>
      </c>
      <c r="C105" s="51"/>
      <c r="D105" s="26"/>
      <c r="E105" s="26"/>
      <c r="F105" s="1">
        <v>319100</v>
      </c>
      <c r="G105" s="1"/>
      <c r="H105" s="1"/>
      <c r="I105" s="20"/>
      <c r="J105" s="1"/>
      <c r="K105" s="1"/>
      <c r="L105" s="1">
        <v>6084940</v>
      </c>
    </row>
    <row r="106" spans="1:12" ht="74.25" customHeight="1" x14ac:dyDescent="1.05">
      <c r="A106" s="2" t="s">
        <v>195</v>
      </c>
      <c r="B106" s="51" t="s">
        <v>193</v>
      </c>
      <c r="C106" s="51"/>
      <c r="D106" s="26"/>
      <c r="E106" s="26"/>
      <c r="F106" s="1">
        <v>204700</v>
      </c>
      <c r="G106" s="1"/>
      <c r="H106" s="1"/>
      <c r="I106" s="20"/>
      <c r="J106" s="1"/>
      <c r="K106" s="1"/>
      <c r="L106" s="1">
        <v>305828</v>
      </c>
    </row>
    <row r="107" spans="1:12" ht="74.25" customHeight="1" x14ac:dyDescent="1.05">
      <c r="A107" s="2" t="s">
        <v>203</v>
      </c>
      <c r="B107" s="51" t="s">
        <v>204</v>
      </c>
      <c r="C107" s="51"/>
      <c r="D107" s="26"/>
      <c r="E107" s="26"/>
      <c r="F107" s="1">
        <v>170000</v>
      </c>
      <c r="G107" s="1"/>
      <c r="H107" s="1"/>
      <c r="I107" s="20"/>
      <c r="J107" s="1">
        <f>17142+38048</f>
        <v>55190</v>
      </c>
      <c r="K107" s="1"/>
      <c r="L107" s="1">
        <v>20764093</v>
      </c>
    </row>
    <row r="108" spans="1:12" ht="74.25" customHeight="1" x14ac:dyDescent="1.05">
      <c r="A108" s="2" t="s">
        <v>205</v>
      </c>
      <c r="B108" s="51" t="s">
        <v>206</v>
      </c>
      <c r="C108" s="51"/>
      <c r="D108" s="26"/>
      <c r="E108" s="26"/>
      <c r="F108" s="1">
        <v>274200</v>
      </c>
      <c r="G108" s="1">
        <v>2000000</v>
      </c>
      <c r="H108" s="1"/>
      <c r="I108" s="20"/>
      <c r="J108" s="1">
        <f>26372+7724</f>
        <v>34096</v>
      </c>
      <c r="K108" s="1"/>
      <c r="L108" s="1">
        <v>17392732</v>
      </c>
    </row>
    <row r="109" spans="1:12" ht="72" customHeight="1" x14ac:dyDescent="0.95">
      <c r="A109" s="2"/>
      <c r="B109" s="51" t="s">
        <v>188</v>
      </c>
      <c r="C109" s="51"/>
      <c r="D109" s="1">
        <v>1000000</v>
      </c>
      <c r="E109" s="1">
        <v>50650000</v>
      </c>
      <c r="F109" s="1">
        <v>78198400</v>
      </c>
      <c r="G109" s="1">
        <f t="shared" ref="G109:H109" si="4">SUM(G47:G108)</f>
        <v>7836020</v>
      </c>
      <c r="H109" s="1">
        <f t="shared" si="4"/>
        <v>0</v>
      </c>
      <c r="I109" s="1"/>
      <c r="J109" s="1">
        <f t="shared" ref="J109" si="5">SUM(J47:J108)</f>
        <v>89286</v>
      </c>
      <c r="K109" s="1">
        <v>70000</v>
      </c>
      <c r="L109" s="1">
        <v>272475515.56000006</v>
      </c>
    </row>
    <row r="110" spans="1:12" ht="72" customHeight="1" x14ac:dyDescent="0.95">
      <c r="A110" s="2" t="s">
        <v>210</v>
      </c>
      <c r="B110" s="62" t="s">
        <v>211</v>
      </c>
      <c r="C110" s="63"/>
      <c r="D110" s="26"/>
      <c r="E110" s="1"/>
      <c r="F110" s="1">
        <v>7258400</v>
      </c>
      <c r="G110" s="1"/>
      <c r="H110" s="1"/>
      <c r="I110" s="1"/>
      <c r="J110" s="1"/>
      <c r="K110" s="1"/>
      <c r="L110" s="1">
        <v>0</v>
      </c>
    </row>
    <row r="111" spans="1:12" ht="72" customHeight="1" x14ac:dyDescent="0.95">
      <c r="A111" s="2" t="s">
        <v>212</v>
      </c>
      <c r="B111" s="51" t="s">
        <v>213</v>
      </c>
      <c r="C111" s="51"/>
      <c r="D111" s="1"/>
      <c r="E111" s="1"/>
      <c r="F111" s="1">
        <v>90000</v>
      </c>
      <c r="G111" s="1"/>
      <c r="H111" s="1"/>
      <c r="I111" s="1"/>
      <c r="J111" s="1"/>
      <c r="K111" s="1"/>
      <c r="L111" s="1">
        <v>0</v>
      </c>
    </row>
    <row r="112" spans="1:12" s="21" customFormat="1" ht="72" customHeight="1" x14ac:dyDescent="0.95">
      <c r="A112" s="2" t="s">
        <v>0</v>
      </c>
      <c r="B112" s="51" t="s">
        <v>1</v>
      </c>
      <c r="C112" s="51"/>
      <c r="D112" s="26"/>
      <c r="E112" s="26"/>
      <c r="F112" s="1">
        <v>0</v>
      </c>
      <c r="G112" s="34"/>
      <c r="H112" s="1">
        <f>90437800-58426109</f>
        <v>32011691</v>
      </c>
      <c r="I112" s="34"/>
      <c r="J112" s="1"/>
      <c r="K112" s="1"/>
      <c r="L112" s="1">
        <v>136017086.97</v>
      </c>
    </row>
    <row r="113" spans="1:12" s="21" customFormat="1" ht="72" customHeight="1" x14ac:dyDescent="0.95">
      <c r="A113" s="2"/>
      <c r="B113" s="51" t="s">
        <v>2</v>
      </c>
      <c r="C113" s="51"/>
      <c r="D113" s="26"/>
      <c r="E113" s="26"/>
      <c r="F113" s="1">
        <v>0</v>
      </c>
      <c r="G113" s="34"/>
      <c r="H113" s="1"/>
      <c r="I113" s="34">
        <v>1019568</v>
      </c>
      <c r="J113" s="1"/>
      <c r="K113" s="1"/>
      <c r="L113" s="1">
        <v>934089243</v>
      </c>
    </row>
    <row r="114" spans="1:12" s="3" customFormat="1" ht="83.25" x14ac:dyDescent="0.95">
      <c r="A114" s="2"/>
      <c r="B114" s="51" t="s">
        <v>201</v>
      </c>
      <c r="C114" s="51"/>
      <c r="D114" s="1">
        <v>2000000</v>
      </c>
      <c r="E114" s="1">
        <v>55650000</v>
      </c>
      <c r="F114" s="1">
        <v>116962327</v>
      </c>
      <c r="G114" s="1">
        <f t="shared" ref="G114:H114" si="6">G23+G46+G109+G112+G113</f>
        <v>9389474</v>
      </c>
      <c r="H114" s="1">
        <f t="shared" si="6"/>
        <v>35429099</v>
      </c>
      <c r="I114" s="1">
        <v>1019568</v>
      </c>
      <c r="J114" s="1">
        <f t="shared" ref="J114" si="7">J23+J46+J109+J112+J113</f>
        <v>2732125</v>
      </c>
      <c r="K114" s="1">
        <v>2270000</v>
      </c>
      <c r="L114" s="1">
        <v>1933598903.0899997</v>
      </c>
    </row>
    <row r="115" spans="1:12" s="15" customFormat="1" ht="231" customHeight="1" x14ac:dyDescent="1.3">
      <c r="A115" s="31"/>
      <c r="B115" s="61"/>
      <c r="C115" s="61"/>
      <c r="D115" s="59"/>
      <c r="E115" s="59"/>
      <c r="F115" s="59"/>
      <c r="G115" s="59"/>
      <c r="H115" s="59"/>
      <c r="I115" s="59"/>
      <c r="J115" s="42" t="s">
        <v>224</v>
      </c>
      <c r="K115" s="42"/>
      <c r="L115" s="32" t="s">
        <v>208</v>
      </c>
    </row>
    <row r="116" spans="1:12" x14ac:dyDescent="0.2">
      <c r="H116" s="22"/>
    </row>
    <row r="117" spans="1:12" x14ac:dyDescent="0.2">
      <c r="H117" s="22"/>
    </row>
    <row r="118" spans="1:12" ht="90" x14ac:dyDescent="1.1499999999999999">
      <c r="G118" s="4"/>
      <c r="H118" s="4"/>
    </row>
    <row r="121" spans="1:12" x14ac:dyDescent="0.2">
      <c r="F121" s="16"/>
    </row>
  </sheetData>
  <sheetProtection selectLockedCells="1" selectUnlockedCells="1"/>
  <mergeCells count="127">
    <mergeCell ref="D115:I115"/>
    <mergeCell ref="H2:I2"/>
    <mergeCell ref="F4:L4"/>
    <mergeCell ref="B115:C115"/>
    <mergeCell ref="B114:C114"/>
    <mergeCell ref="B113:C113"/>
    <mergeCell ref="B112:C112"/>
    <mergeCell ref="B111:C111"/>
    <mergeCell ref="B110:C110"/>
    <mergeCell ref="B109:C109"/>
    <mergeCell ref="B108:C108"/>
    <mergeCell ref="B107:C107"/>
    <mergeCell ref="B106:C106"/>
    <mergeCell ref="B105:C105"/>
    <mergeCell ref="B104:C104"/>
    <mergeCell ref="B103:C103"/>
    <mergeCell ref="B102:C102"/>
    <mergeCell ref="B101:C101"/>
    <mergeCell ref="B99:C99"/>
    <mergeCell ref="B98:C98"/>
    <mergeCell ref="B97:C97"/>
    <mergeCell ref="B96:C96"/>
    <mergeCell ref="B95:C95"/>
    <mergeCell ref="B94:C94"/>
    <mergeCell ref="B93:C93"/>
    <mergeCell ref="B92:C92"/>
    <mergeCell ref="B91:C91"/>
    <mergeCell ref="B90:C90"/>
    <mergeCell ref="B89:C89"/>
    <mergeCell ref="B88:C88"/>
    <mergeCell ref="B87:C87"/>
    <mergeCell ref="B86:C86"/>
    <mergeCell ref="B85:C85"/>
    <mergeCell ref="B84:C84"/>
    <mergeCell ref="B83:C83"/>
    <mergeCell ref="B82:C82"/>
    <mergeCell ref="B81:C81"/>
    <mergeCell ref="B80:C80"/>
    <mergeCell ref="B79:C79"/>
    <mergeCell ref="B78:C78"/>
    <mergeCell ref="B77:C77"/>
    <mergeCell ref="B76:C76"/>
    <mergeCell ref="B75:C75"/>
    <mergeCell ref="B73:C73"/>
    <mergeCell ref="B72:C72"/>
    <mergeCell ref="B71:C71"/>
    <mergeCell ref="B70:C70"/>
    <mergeCell ref="B69:C69"/>
    <mergeCell ref="B68:C68"/>
    <mergeCell ref="B67:C67"/>
    <mergeCell ref="B66:C66"/>
    <mergeCell ref="B65:C65"/>
    <mergeCell ref="B64:C64"/>
    <mergeCell ref="B63:C63"/>
    <mergeCell ref="B62:C62"/>
    <mergeCell ref="B61:C61"/>
    <mergeCell ref="B60:C60"/>
    <mergeCell ref="B59:C59"/>
    <mergeCell ref="B58:C58"/>
    <mergeCell ref="B57:C57"/>
    <mergeCell ref="B56:C56"/>
    <mergeCell ref="B55:C55"/>
    <mergeCell ref="B54:C54"/>
    <mergeCell ref="B53:C53"/>
    <mergeCell ref="B52:C52"/>
    <mergeCell ref="B51:C51"/>
    <mergeCell ref="B50:C50"/>
    <mergeCell ref="B49:C49"/>
    <mergeCell ref="B48:C48"/>
    <mergeCell ref="B47:C47"/>
    <mergeCell ref="B46:C46"/>
    <mergeCell ref="B45:C45"/>
    <mergeCell ref="B44:C44"/>
    <mergeCell ref="B43:C43"/>
    <mergeCell ref="B42:C42"/>
    <mergeCell ref="B41:C41"/>
    <mergeCell ref="B40:C40"/>
    <mergeCell ref="B23:C23"/>
    <mergeCell ref="B22:C22"/>
    <mergeCell ref="B39:C39"/>
    <mergeCell ref="B38:C38"/>
    <mergeCell ref="B37:C37"/>
    <mergeCell ref="B36:C36"/>
    <mergeCell ref="B35:C35"/>
    <mergeCell ref="B34:C34"/>
    <mergeCell ref="B33:C33"/>
    <mergeCell ref="B32:C32"/>
    <mergeCell ref="B31:C31"/>
    <mergeCell ref="L6:L10"/>
    <mergeCell ref="D7:E7"/>
    <mergeCell ref="F6:F10"/>
    <mergeCell ref="I9:I10"/>
    <mergeCell ref="B21:C21"/>
    <mergeCell ref="B20:C20"/>
    <mergeCell ref="B19:C19"/>
    <mergeCell ref="B18:C18"/>
    <mergeCell ref="B17:C17"/>
    <mergeCell ref="B16:C16"/>
    <mergeCell ref="B15:C15"/>
    <mergeCell ref="B14:C14"/>
    <mergeCell ref="B13:C13"/>
    <mergeCell ref="J9:J10"/>
    <mergeCell ref="J11:K11"/>
    <mergeCell ref="J115:K115"/>
    <mergeCell ref="G6:I6"/>
    <mergeCell ref="J6:K6"/>
    <mergeCell ref="H7:I7"/>
    <mergeCell ref="J7:K7"/>
    <mergeCell ref="G8:I8"/>
    <mergeCell ref="J8:K8"/>
    <mergeCell ref="A6:A10"/>
    <mergeCell ref="B6:C10"/>
    <mergeCell ref="D6:E6"/>
    <mergeCell ref="D9:D10"/>
    <mergeCell ref="B12:C12"/>
    <mergeCell ref="B11:C11"/>
    <mergeCell ref="K9:K10"/>
    <mergeCell ref="E9:E10"/>
    <mergeCell ref="G9:G10"/>
    <mergeCell ref="H9:H10"/>
    <mergeCell ref="B30:C30"/>
    <mergeCell ref="B29:C29"/>
    <mergeCell ref="B28:C28"/>
    <mergeCell ref="B27:C27"/>
    <mergeCell ref="B26:C26"/>
    <mergeCell ref="B25:C25"/>
    <mergeCell ref="B24:C24"/>
  </mergeCells>
  <printOptions horizontalCentered="1"/>
  <pageMargins left="0.6692913385826772" right="0.35433070866141736" top="0.43307086614173229" bottom="0.39370078740157483" header="0" footer="0"/>
  <pageSetup paperSize="9" scale="10" firstPageNumber="0" fitToWidth="0" fitToHeight="0" orientation="landscape" horizontalDpi="300" verticalDpi="300" r:id="rId1"/>
  <headerFooter differentFirst="1" alignWithMargins="0">
    <oddHeader>&amp;C&amp;"Times New Roman,обычный"&amp;54&amp;P</oddHeader>
  </headerFooter>
  <rowBreaks count="1" manualBreakCount="1">
    <brk id="62" max="8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ОР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2020-09-03T14:16:39Z</cp:lastPrinted>
  <dcterms:created xsi:type="dcterms:W3CDTF">2015-09-22T09:14:37Z</dcterms:created>
  <dcterms:modified xsi:type="dcterms:W3CDTF">2020-09-03T14:16:42Z</dcterms:modified>
</cp:coreProperties>
</file>