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Р" sheetId="18" r:id="rId1"/>
  </sheets>
  <definedNames>
    <definedName name="_xlnm.Print_Area" localSheetId="0">ОР!$A$1:$F$42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23" i="18" l="1"/>
  <c r="E23" i="18"/>
  <c r="E18" i="18"/>
  <c r="E12" i="18"/>
  <c r="E24" i="18"/>
  <c r="D23" i="18"/>
  <c r="F37" i="18"/>
  <c r="E37" i="18"/>
  <c r="D37" i="18"/>
  <c r="C37" i="18"/>
  <c r="D31" i="18"/>
  <c r="C31" i="18"/>
  <c r="D29" i="18"/>
  <c r="C29" i="18"/>
  <c r="D17" i="18"/>
  <c r="D16" i="18"/>
  <c r="C16" i="18"/>
  <c r="D15" i="18"/>
  <c r="D14" i="18"/>
  <c r="D13" i="18"/>
  <c r="C13" i="18"/>
  <c r="E34" i="18"/>
  <c r="E20" i="18"/>
  <c r="D34" i="18"/>
  <c r="D32" i="18"/>
  <c r="D20" i="18"/>
  <c r="D18" i="18"/>
  <c r="F34" i="18"/>
  <c r="F20" i="18"/>
  <c r="F18" i="18"/>
  <c r="F12" i="18"/>
  <c r="F24" i="18"/>
  <c r="F35" i="18"/>
  <c r="E35" i="18"/>
  <c r="E32" i="18"/>
  <c r="E26" i="18"/>
  <c r="E38" i="18"/>
  <c r="D35" i="18"/>
  <c r="C35" i="18"/>
  <c r="F19" i="18"/>
  <c r="C36" i="18"/>
  <c r="E21" i="18"/>
  <c r="D21" i="18"/>
  <c r="C21" i="18"/>
  <c r="F21" i="18"/>
  <c r="C19" i="18"/>
  <c r="C22" i="18"/>
  <c r="C33" i="18"/>
  <c r="C17" i="18"/>
  <c r="F32" i="18"/>
  <c r="F26" i="18"/>
  <c r="F38" i="18"/>
  <c r="C15" i="18"/>
  <c r="C23" i="18"/>
  <c r="C14" i="18"/>
  <c r="D28" i="18"/>
  <c r="C28" i="18"/>
  <c r="C18" i="18"/>
  <c r="D12" i="18"/>
  <c r="C32" i="18"/>
  <c r="C34" i="18"/>
  <c r="C20" i="18"/>
  <c r="D30" i="18"/>
  <c r="C30" i="18"/>
  <c r="D24" i="18"/>
  <c r="C24" i="18"/>
  <c r="C12" i="18"/>
  <c r="D27" i="18"/>
  <c r="C27" i="18"/>
  <c r="D26" i="18"/>
  <c r="C26" i="18"/>
  <c r="D38" i="18"/>
  <c r="C38" i="18"/>
</calcChain>
</file>

<file path=xl/sharedStrings.xml><?xml version="1.0" encoding="utf-8"?>
<sst xmlns="http://schemas.openxmlformats.org/spreadsheetml/2006/main" count="61" uniqueCount="50">
  <si>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</si>
  <si>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</si>
  <si>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</si>
  <si>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</si>
  <si>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</si>
  <si>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</si>
  <si>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</si>
  <si>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</si>
  <si>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</si>
  <si>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</si>
  <si>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</si>
  <si>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</si>
  <si>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</si>
  <si>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</si>
  <si>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</si>
  <si>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</si>
  <si>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</si>
  <si>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</si>
  <si>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</si>
  <si>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</si>
  <si>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</si>
  <si>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</si>
  <si>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</si>
  <si>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</si>
  <si>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</si>
  <si>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</si>
  <si>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</si>
  <si>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</si>
  <si>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</si>
  <si>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</si>
  <si>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</si>
  <si>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</si>
  <si>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Найменування 
згідно з Класифікацією фінансування бюджету</t>
  </si>
  <si>
    <t>Усього</t>
  </si>
  <si>
    <t>усього</t>
  </si>
  <si>
    <t>602304</t>
  </si>
  <si>
    <t>Фінансування обласного бюджету на 2020 рік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</si>
  <si>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</si>
  <si>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</si>
  <si>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</si>
  <si>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</si>
  <si>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</si>
  <si>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Керуючий справами виконавчого апарату обласної ради</t>
  </si>
  <si>
    <t>Додаток 2</t>
  </si>
  <si>
    <t xml:space="preserve">до розпорядження </t>
  </si>
  <si>
    <t>голови обласної ради</t>
  </si>
  <si>
    <t>грн</t>
  </si>
  <si>
    <t>Повернення бюджетних коштів з депозитів, надходження внаслідок продажу / пред’явлення цінних паперів</t>
  </si>
  <si>
    <t>А. МАРЧЕНКО</t>
  </si>
  <si>
    <t>у тому числі                                                                                                                                 бюджет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</si>
</sst>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34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color indexed="8"/>
      <name val="Times New Roman"/>
      <family val="1"/>
    </font>
    <font>
      <u/>
      <sz val="2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23" fillId="0" borderId="0" xfId="81" applyFont="1" applyFill="1"/>
    <xf numFmtId="0" fontId="20" fillId="0" borderId="0" xfId="81" applyFont="1" applyFill="1"/>
    <xf numFmtId="0" fontId="23" fillId="0" borderId="0" xfId="81" applyFont="1" applyFill="1" applyAlignment="1">
      <alignment horizontal="right" vertical="center"/>
    </xf>
    <xf numFmtId="0" fontId="21" fillId="0" borderId="0" xfId="81" applyFont="1" applyFill="1"/>
    <xf numFmtId="0" fontId="14" fillId="0" borderId="7" xfId="81" applyFont="1" applyFill="1" applyBorder="1" applyAlignment="1">
      <alignment horizontal="center" vertical="center" wrapText="1"/>
    </xf>
    <xf numFmtId="0" fontId="20" fillId="0" borderId="0" xfId="81" applyFont="1" applyFill="1" applyBorder="1" applyAlignment="1">
      <alignment horizontal="left" vertical="center" wrapText="1"/>
    </xf>
    <xf numFmtId="188" fontId="20" fillId="0" borderId="0" xfId="81" applyNumberFormat="1" applyFont="1" applyFill="1"/>
    <xf numFmtId="0" fontId="29" fillId="0" borderId="0" xfId="53" applyFont="1" applyFill="1" applyAlignment="1" applyProtection="1"/>
    <xf numFmtId="0" fontId="28" fillId="0" borderId="0" xfId="81" applyFont="1" applyFill="1" applyBorder="1" applyAlignment="1">
      <alignment horizontal="left" vertical="center" wrapText="1"/>
    </xf>
    <xf numFmtId="0" fontId="24" fillId="0" borderId="0" xfId="81" applyFont="1" applyFill="1" applyAlignment="1">
      <alignment horizontal="center"/>
    </xf>
    <xf numFmtId="0" fontId="30" fillId="0" borderId="8" xfId="81" applyFont="1" applyFill="1" applyBorder="1" applyAlignment="1">
      <alignment horizontal="center" vertical="center" wrapText="1"/>
    </xf>
    <xf numFmtId="49" fontId="25" fillId="0" borderId="7" xfId="81" applyNumberFormat="1" applyFont="1" applyFill="1" applyBorder="1" applyAlignment="1">
      <alignment horizontal="center" vertical="center" wrapText="1"/>
    </xf>
    <xf numFmtId="0" fontId="25" fillId="0" borderId="7" xfId="81" applyFont="1" applyFill="1" applyBorder="1" applyAlignment="1">
      <alignment horizontal="left" vertical="center" wrapText="1"/>
    </xf>
    <xf numFmtId="4" fontId="26" fillId="0" borderId="7" xfId="80" applyNumberFormat="1" applyFont="1" applyFill="1" applyBorder="1" applyAlignment="1">
      <alignment horizontal="right" vertical="center" wrapText="1"/>
    </xf>
    <xf numFmtId="0" fontId="27" fillId="0" borderId="7" xfId="81" applyFont="1" applyFill="1" applyBorder="1" applyAlignment="1">
      <alignment horizontal="left" vertical="center" wrapText="1"/>
    </xf>
    <xf numFmtId="0" fontId="27" fillId="0" borderId="7" xfId="81" applyFont="1" applyFill="1" applyBorder="1" applyAlignment="1">
      <alignment horizontal="center" vertical="center" wrapText="1"/>
    </xf>
    <xf numFmtId="0" fontId="25" fillId="0" borderId="7" xfId="81" applyFont="1" applyFill="1" applyBorder="1" applyAlignment="1">
      <alignment horizontal="center" vertical="center" wrapText="1"/>
    </xf>
    <xf numFmtId="0" fontId="25" fillId="0" borderId="7" xfId="81" applyFont="1" applyFill="1" applyBorder="1" applyAlignment="1" applyProtection="1">
      <alignment horizontal="left" vertical="center" wrapText="1"/>
    </xf>
    <xf numFmtId="0" fontId="30" fillId="0" borderId="0" xfId="81" applyFont="1" applyFill="1" applyAlignment="1">
      <alignment horizontal="left" vertical="top"/>
    </xf>
    <xf numFmtId="49" fontId="33" fillId="0" borderId="0" xfId="81" applyNumberFormat="1" applyFont="1" applyFill="1" applyAlignment="1"/>
    <xf numFmtId="0" fontId="31" fillId="0" borderId="0" xfId="0" applyNumberFormat="1" applyFont="1" applyFill="1" applyAlignment="1" applyProtection="1">
      <alignment horizontal="left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2" fontId="28" fillId="0" borderId="0" xfId="81" applyNumberFormat="1" applyFont="1" applyFill="1" applyBorder="1" applyAlignment="1">
      <alignment horizontal="center" vertical="center"/>
    </xf>
    <xf numFmtId="0" fontId="32" fillId="0" borderId="0" xfId="81" applyFont="1" applyFill="1" applyAlignment="1">
      <alignment horizontal="center"/>
    </xf>
    <xf numFmtId="0" fontId="30" fillId="0" borderId="8" xfId="81" applyFont="1" applyFill="1" applyBorder="1" applyAlignment="1">
      <alignment horizontal="center" vertical="center" wrapText="1"/>
    </xf>
    <xf numFmtId="0" fontId="30" fillId="0" borderId="11" xfId="81" applyFont="1" applyFill="1" applyBorder="1" applyAlignment="1">
      <alignment horizontal="center" vertical="center" wrapText="1"/>
    </xf>
    <xf numFmtId="0" fontId="28" fillId="0" borderId="0" xfId="81" applyFont="1" applyFill="1" applyBorder="1" applyAlignment="1">
      <alignment horizontal="left" vertical="center" wrapText="1"/>
    </xf>
    <xf numFmtId="0" fontId="30" fillId="0" borderId="9" xfId="81" applyFont="1" applyFill="1" applyBorder="1" applyAlignment="1">
      <alignment horizontal="center" vertical="top" wrapText="1"/>
    </xf>
    <xf numFmtId="0" fontId="30" fillId="0" borderId="10" xfId="81" applyFont="1" applyFill="1" applyBorder="1" applyAlignment="1">
      <alignment horizontal="center" vertical="top" wrapText="1"/>
    </xf>
    <xf numFmtId="0" fontId="26" fillId="0" borderId="7" xfId="81" applyFont="1" applyFill="1" applyBorder="1" applyAlignment="1">
      <alignment horizontal="left" vertical="center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Q271"/>
  <sheetViews>
    <sheetView tabSelected="1" view="pageBreakPreview" topLeftCell="A32" zoomScale="50" zoomScaleNormal="75" zoomScaleSheetLayoutView="70" workbookViewId="0">
      <selection activeCell="A42" sqref="A42:C42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6.1640625" style="2" customWidth="1"/>
    <col min="6" max="6" width="37" style="2" customWidth="1"/>
    <col min="7" max="16384" width="9.1640625" style="2"/>
  </cols>
  <sheetData>
    <row r="1" spans="1:6" ht="30.75" customHeight="1" x14ac:dyDescent="0.45">
      <c r="A1" s="1"/>
      <c r="B1" s="1"/>
      <c r="C1" s="1"/>
      <c r="D1" s="1"/>
      <c r="E1" s="22" t="s">
        <v>43</v>
      </c>
      <c r="F1" s="22"/>
    </row>
    <row r="2" spans="1:6" ht="29.25" customHeight="1" x14ac:dyDescent="0.45">
      <c r="A2" s="1"/>
      <c r="B2" s="1"/>
      <c r="C2" s="1"/>
      <c r="D2" s="1"/>
      <c r="E2" s="22" t="s">
        <v>44</v>
      </c>
      <c r="F2" s="22"/>
    </row>
    <row r="3" spans="1:6" ht="30.75" x14ac:dyDescent="0.45">
      <c r="A3" s="1"/>
      <c r="B3" s="1"/>
      <c r="C3" s="1"/>
      <c r="D3" s="1"/>
      <c r="E3" s="22" t="s">
        <v>45</v>
      </c>
      <c r="F3" s="22"/>
    </row>
    <row r="4" spans="1:6" ht="30.75" x14ac:dyDescent="0.45">
      <c r="A4" s="1"/>
      <c r="B4" s="1"/>
      <c r="C4" s="1"/>
      <c r="D4" s="1"/>
      <c r="E4" s="21"/>
      <c r="F4" s="21"/>
    </row>
    <row r="5" spans="1:6" ht="38.25" customHeight="1" x14ac:dyDescent="0.45">
      <c r="A5" s="24" t="s">
        <v>36</v>
      </c>
      <c r="B5" s="24"/>
      <c r="C5" s="24"/>
      <c r="D5" s="24"/>
      <c r="E5" s="24"/>
      <c r="F5" s="24"/>
    </row>
    <row r="6" spans="1:6" ht="38.25" customHeight="1" x14ac:dyDescent="0.4">
      <c r="B6" s="20" t="s">
        <v>41</v>
      </c>
      <c r="C6" s="10"/>
      <c r="D6" s="10"/>
      <c r="E6" s="10"/>
      <c r="F6" s="10"/>
    </row>
    <row r="7" spans="1:6" ht="38.25" customHeight="1" x14ac:dyDescent="0.4">
      <c r="B7" s="19" t="s">
        <v>37</v>
      </c>
      <c r="C7" s="10"/>
      <c r="D7" s="10"/>
      <c r="E7" s="10"/>
      <c r="F7" s="10"/>
    </row>
    <row r="8" spans="1:6" ht="29.25" customHeight="1" x14ac:dyDescent="0.45">
      <c r="A8" s="1"/>
      <c r="B8" s="1"/>
      <c r="C8" s="1"/>
      <c r="D8" s="1"/>
      <c r="E8" s="1"/>
      <c r="F8" s="3" t="s">
        <v>46</v>
      </c>
    </row>
    <row r="9" spans="1:6" ht="33" customHeight="1" x14ac:dyDescent="0.3">
      <c r="A9" s="25" t="s">
        <v>13</v>
      </c>
      <c r="B9" s="25" t="s">
        <v>32</v>
      </c>
      <c r="C9" s="25" t="s">
        <v>33</v>
      </c>
      <c r="D9" s="25" t="s">
        <v>17</v>
      </c>
      <c r="E9" s="28" t="s">
        <v>0</v>
      </c>
      <c r="F9" s="29"/>
    </row>
    <row r="10" spans="1:6" ht="54.6" customHeight="1" x14ac:dyDescent="0.3">
      <c r="A10" s="26"/>
      <c r="B10" s="26"/>
      <c r="C10" s="26"/>
      <c r="D10" s="26"/>
      <c r="E10" s="11" t="s">
        <v>34</v>
      </c>
      <c r="F10" s="11" t="s">
        <v>49</v>
      </c>
    </row>
    <row r="11" spans="1:6" ht="42" customHeight="1" x14ac:dyDescent="0.3">
      <c r="A11" s="30" t="s">
        <v>38</v>
      </c>
      <c r="B11" s="30"/>
      <c r="C11" s="30"/>
      <c r="D11" s="30"/>
      <c r="E11" s="30"/>
      <c r="F11" s="30"/>
    </row>
    <row r="12" spans="1:6" s="4" customFormat="1" ht="32.25" customHeight="1" x14ac:dyDescent="0.3">
      <c r="A12" s="12" t="s">
        <v>1</v>
      </c>
      <c r="B12" s="13" t="s">
        <v>2</v>
      </c>
      <c r="C12" s="14">
        <f>D12+E12</f>
        <v>639812103.26999998</v>
      </c>
      <c r="D12" s="14">
        <f>D18+D13</f>
        <v>-2219716152.46</v>
      </c>
      <c r="E12" s="14">
        <f>E18+E13</f>
        <v>2859528255.73</v>
      </c>
      <c r="F12" s="14">
        <f>F18+F13</f>
        <v>2685210368.2999997</v>
      </c>
    </row>
    <row r="13" spans="1:6" s="4" customFormat="1" ht="83.25" x14ac:dyDescent="0.3">
      <c r="A13" s="12" t="s">
        <v>21</v>
      </c>
      <c r="B13" s="15" t="s">
        <v>31</v>
      </c>
      <c r="C13" s="14">
        <f t="shared" ref="C13:C38" si="0">D13+E13</f>
        <v>0</v>
      </c>
      <c r="D13" s="14">
        <f>D14+D16</f>
        <v>0</v>
      </c>
      <c r="E13" s="14"/>
      <c r="F13" s="14"/>
    </row>
    <row r="14" spans="1:6" s="4" customFormat="1" ht="83.25" x14ac:dyDescent="0.3">
      <c r="A14" s="12" t="s">
        <v>22</v>
      </c>
      <c r="B14" s="15" t="s">
        <v>47</v>
      </c>
      <c r="C14" s="14">
        <f t="shared" si="0"/>
        <v>1420000000</v>
      </c>
      <c r="D14" s="14">
        <f>D15</f>
        <v>1420000000</v>
      </c>
      <c r="E14" s="14"/>
      <c r="F14" s="14"/>
    </row>
    <row r="15" spans="1:6" s="4" customFormat="1" ht="39" customHeight="1" x14ac:dyDescent="0.3">
      <c r="A15" s="12" t="s">
        <v>23</v>
      </c>
      <c r="B15" s="15" t="s">
        <v>18</v>
      </c>
      <c r="C15" s="14">
        <f t="shared" si="0"/>
        <v>1420000000</v>
      </c>
      <c r="D15" s="14">
        <f>630000000+250000000+65000000+25000000+40000000+200000000+150000000+60000000</f>
        <v>1420000000</v>
      </c>
      <c r="E15" s="14"/>
      <c r="F15" s="14"/>
    </row>
    <row r="16" spans="1:6" s="4" customFormat="1" ht="55.5" x14ac:dyDescent="0.3">
      <c r="A16" s="12" t="s">
        <v>24</v>
      </c>
      <c r="B16" s="15" t="s">
        <v>19</v>
      </c>
      <c r="C16" s="14">
        <f t="shared" si="0"/>
        <v>-1420000000</v>
      </c>
      <c r="D16" s="14">
        <f>D17</f>
        <v>-1420000000</v>
      </c>
      <c r="E16" s="14"/>
      <c r="F16" s="14"/>
    </row>
    <row r="17" spans="1:225" s="4" customFormat="1" ht="55.5" x14ac:dyDescent="0.3">
      <c r="A17" s="12" t="s">
        <v>25</v>
      </c>
      <c r="B17" s="15" t="s">
        <v>20</v>
      </c>
      <c r="C17" s="14">
        <f t="shared" si="0"/>
        <v>-1420000000</v>
      </c>
      <c r="D17" s="14">
        <f>-630000000-250000000-65000000-25000000-40000000-200000000-150000000-60000000</f>
        <v>-1420000000</v>
      </c>
      <c r="E17" s="14"/>
      <c r="F17" s="14"/>
    </row>
    <row r="18" spans="1:225" ht="55.5" x14ac:dyDescent="0.3">
      <c r="A18" s="16">
        <v>208000</v>
      </c>
      <c r="B18" s="15" t="s">
        <v>3</v>
      </c>
      <c r="C18" s="14">
        <f t="shared" si="0"/>
        <v>639812103.26999998</v>
      </c>
      <c r="D18" s="14">
        <f>SUM(D19-D20)+D23+D21</f>
        <v>-2219716152.46</v>
      </c>
      <c r="E18" s="14">
        <f>SUM(E19-E20)+E23+E21</f>
        <v>2859528255.73</v>
      </c>
      <c r="F18" s="14">
        <f>SUM(F19-F20)+F23+F21</f>
        <v>2685210368.2999997</v>
      </c>
    </row>
    <row r="19" spans="1:225" ht="33.75" customHeight="1" x14ac:dyDescent="0.3">
      <c r="A19" s="16">
        <v>208100</v>
      </c>
      <c r="B19" s="15" t="s">
        <v>16</v>
      </c>
      <c r="C19" s="14">
        <f t="shared" si="0"/>
        <v>770958923.28999996</v>
      </c>
      <c r="D19" s="14">
        <v>565958318.5</v>
      </c>
      <c r="E19" s="14">
        <v>205000604.78999999</v>
      </c>
      <c r="F19" s="14">
        <f>1217010.33+2698513.9+75195.21+26690653.08</f>
        <v>30681372.52</v>
      </c>
    </row>
    <row r="20" spans="1:225" ht="30.75" customHeight="1" x14ac:dyDescent="0.3">
      <c r="A20" s="16">
        <v>208200</v>
      </c>
      <c r="B20" s="15" t="s">
        <v>4</v>
      </c>
      <c r="C20" s="14">
        <f t="shared" si="0"/>
        <v>131146820.01999995</v>
      </c>
      <c r="D20" s="14">
        <f>565958318.5-145226200-1300984.72-1000000-103769-5202298-75367033-23170684.4-33823301.73-8842800.79-141177248</f>
        <v>130743998.85999995</v>
      </c>
      <c r="E20" s="14">
        <f>205000604.79-1292205.23-18990042.75-23500000-3821127.08-40063079.03-2789190.97-46329272.57-53313607-11319424-481335-2698500</f>
        <v>402821.15999999642</v>
      </c>
      <c r="F20" s="14">
        <f>30681372.52-1292205.23-23500000-2789190.97-2698500</f>
        <v>401476.3199999989</v>
      </c>
    </row>
    <row r="21" spans="1:225" ht="30.75" hidden="1" customHeight="1" x14ac:dyDescent="0.3">
      <c r="A21" s="16">
        <v>208300</v>
      </c>
      <c r="B21" s="15" t="s">
        <v>5</v>
      </c>
      <c r="C21" s="14">
        <f t="shared" si="0"/>
        <v>0</v>
      </c>
      <c r="D21" s="14">
        <f>D22</f>
        <v>0</v>
      </c>
      <c r="E21" s="14">
        <f>E22</f>
        <v>0</v>
      </c>
      <c r="F21" s="14">
        <f>F22</f>
        <v>0</v>
      </c>
    </row>
    <row r="22" spans="1:225" ht="30.75" hidden="1" customHeight="1" x14ac:dyDescent="0.3">
      <c r="A22" s="16" t="s">
        <v>6</v>
      </c>
      <c r="B22" s="15" t="s">
        <v>5</v>
      </c>
      <c r="C22" s="14">
        <f t="shared" si="0"/>
        <v>0</v>
      </c>
      <c r="D22" s="14"/>
      <c r="E22" s="14"/>
      <c r="F22" s="14"/>
    </row>
    <row r="23" spans="1:225" ht="83.25" x14ac:dyDescent="0.3">
      <c r="A23" s="16">
        <v>208400</v>
      </c>
      <c r="B23" s="13" t="s">
        <v>7</v>
      </c>
      <c r="C23" s="14">
        <f>D23+E23</f>
        <v>0</v>
      </c>
      <c r="D23" s="14">
        <f>-2292727705+16635000-57074031-9774296+4827600-12337500-23520684.4+12991833-75239026.64-351000-3974376.06+128381704+15801519-39220581+246528-159692568-83043668-7496376-64979527+4672291-8924608-131000</f>
        <v>-2654930472.0999999</v>
      </c>
      <c r="E23" s="14">
        <f>2292727705-16635000+57074031+9774296-4827600+12337500+23520684.4-12991833+75239026.64+351000+3974376.06-128381704-15801519+39220581-246528+159692568+83043668+7496376+64979527-4672291+8924608+131000</f>
        <v>2654930472.0999999</v>
      </c>
      <c r="F23" s="14">
        <f>2292727705-16635000+57074031+9774296-4827600+12337500+23520684.4-12991833+75239026.64+351000+3974376.06-128381704-15801519+39220581-246528+159692568+83043668+7496376+64979527-4672291+8924608+131000</f>
        <v>2654930472.0999999</v>
      </c>
    </row>
    <row r="24" spans="1:225" ht="33.75" customHeight="1" x14ac:dyDescent="0.3">
      <c r="A24" s="17"/>
      <c r="B24" s="18" t="s">
        <v>39</v>
      </c>
      <c r="C24" s="14">
        <f t="shared" si="0"/>
        <v>639812103.26999998</v>
      </c>
      <c r="D24" s="14">
        <f>SUM(D12)</f>
        <v>-2219716152.46</v>
      </c>
      <c r="E24" s="14">
        <f>SUM(E12)</f>
        <v>2859528255.73</v>
      </c>
      <c r="F24" s="14">
        <f>SUM(F12)</f>
        <v>2685210368.2999997</v>
      </c>
    </row>
    <row r="25" spans="1:225" ht="33.75" customHeight="1" x14ac:dyDescent="0.3">
      <c r="A25" s="30" t="s">
        <v>40</v>
      </c>
      <c r="B25" s="30"/>
      <c r="C25" s="30"/>
      <c r="D25" s="30"/>
      <c r="E25" s="30"/>
      <c r="F25" s="30"/>
    </row>
    <row r="26" spans="1:225" s="4" customFormat="1" ht="37.5" customHeight="1" x14ac:dyDescent="0.3">
      <c r="A26" s="12" t="s">
        <v>8</v>
      </c>
      <c r="B26" s="13" t="s">
        <v>14</v>
      </c>
      <c r="C26" s="14">
        <f>D26+E26</f>
        <v>639812103.26999998</v>
      </c>
      <c r="D26" s="14">
        <f>D32+D27</f>
        <v>-2219716152.46</v>
      </c>
      <c r="E26" s="14">
        <f>E32+E27</f>
        <v>2859528255.73</v>
      </c>
      <c r="F26" s="14">
        <f>F32+F27</f>
        <v>2685210368.2999997</v>
      </c>
    </row>
    <row r="27" spans="1:225" s="4" customFormat="1" ht="83.25" x14ac:dyDescent="0.3">
      <c r="A27" s="12" t="s">
        <v>26</v>
      </c>
      <c r="B27" s="15" t="s">
        <v>31</v>
      </c>
      <c r="C27" s="14">
        <f t="shared" si="0"/>
        <v>0</v>
      </c>
      <c r="D27" s="14">
        <f>D28+D30</f>
        <v>0</v>
      </c>
      <c r="E27" s="14"/>
      <c r="F27" s="14"/>
    </row>
    <row r="28" spans="1:225" s="4" customFormat="1" ht="83.25" x14ac:dyDescent="0.3">
      <c r="A28" s="12" t="s">
        <v>27</v>
      </c>
      <c r="B28" s="15" t="s">
        <v>47</v>
      </c>
      <c r="C28" s="14">
        <f t="shared" si="0"/>
        <v>1420000000</v>
      </c>
      <c r="D28" s="14">
        <f>D29</f>
        <v>1420000000</v>
      </c>
      <c r="E28" s="14"/>
      <c r="F28" s="14"/>
    </row>
    <row r="29" spans="1:225" s="4" customFormat="1" ht="32.25" customHeight="1" x14ac:dyDescent="0.3">
      <c r="A29" s="12" t="s">
        <v>28</v>
      </c>
      <c r="B29" s="15" t="s">
        <v>18</v>
      </c>
      <c r="C29" s="14">
        <f t="shared" si="0"/>
        <v>1420000000</v>
      </c>
      <c r="D29" s="14">
        <f>630000000+250000000+65000000+25000000+40000000+200000000+150000000+60000000</f>
        <v>1420000000</v>
      </c>
      <c r="E29" s="14"/>
      <c r="F29" s="14"/>
    </row>
    <row r="30" spans="1:225" s="4" customFormat="1" ht="55.5" x14ac:dyDescent="0.3">
      <c r="A30" s="12" t="s">
        <v>29</v>
      </c>
      <c r="B30" s="15" t="s">
        <v>19</v>
      </c>
      <c r="C30" s="14">
        <f t="shared" si="0"/>
        <v>-1420000000</v>
      </c>
      <c r="D30" s="14">
        <f>D31</f>
        <v>-1420000000</v>
      </c>
      <c r="E30" s="14"/>
      <c r="F30" s="14"/>
    </row>
    <row r="31" spans="1:225" s="4" customFormat="1" ht="55.5" x14ac:dyDescent="0.3">
      <c r="A31" s="12" t="s">
        <v>30</v>
      </c>
      <c r="B31" s="15" t="s">
        <v>20</v>
      </c>
      <c r="C31" s="14">
        <f t="shared" si="0"/>
        <v>-1420000000</v>
      </c>
      <c r="D31" s="14">
        <f>-630000000-250000000-65000000-25000000-40000000-200000000-150000000-60000000</f>
        <v>-1420000000</v>
      </c>
      <c r="E31" s="14"/>
      <c r="F31" s="14"/>
    </row>
    <row r="32" spans="1:225" s="6" customFormat="1" ht="33.75" customHeight="1" x14ac:dyDescent="0.2">
      <c r="A32" s="16">
        <v>602000</v>
      </c>
      <c r="B32" s="15" t="s">
        <v>15</v>
      </c>
      <c r="C32" s="14">
        <f t="shared" si="0"/>
        <v>639812103.26999998</v>
      </c>
      <c r="D32" s="14">
        <f>SUM(D33-D34)+D37+D35</f>
        <v>-2219716152.46</v>
      </c>
      <c r="E32" s="14">
        <f>SUM(E33-E34)+E37+E35</f>
        <v>2859528255.73</v>
      </c>
      <c r="F32" s="14">
        <f>SUM(F33-F34)+F37+F35</f>
        <v>2685210368.2999997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6" s="4" customFormat="1" ht="33.75" customHeight="1" x14ac:dyDescent="0.3">
      <c r="A33" s="12" t="s">
        <v>9</v>
      </c>
      <c r="B33" s="13" t="s">
        <v>16</v>
      </c>
      <c r="C33" s="14">
        <f t="shared" si="0"/>
        <v>770958923.28999996</v>
      </c>
      <c r="D33" s="14">
        <v>565958318.5</v>
      </c>
      <c r="E33" s="14">
        <v>205000604.78999999</v>
      </c>
      <c r="F33" s="14">
        <v>30681372.52</v>
      </c>
    </row>
    <row r="34" spans="1:6" ht="30.75" customHeight="1" x14ac:dyDescent="0.3">
      <c r="A34" s="12" t="s">
        <v>10</v>
      </c>
      <c r="B34" s="13" t="s">
        <v>4</v>
      </c>
      <c r="C34" s="14">
        <f t="shared" si="0"/>
        <v>131146820.01999995</v>
      </c>
      <c r="D34" s="14">
        <f>565958318.5-145226200-1300984.72-1000000-103769-5202298-75367033-23170684.4-33823301.73-8842800.79-141177248</f>
        <v>130743998.85999995</v>
      </c>
      <c r="E34" s="14">
        <f>205000604.79-1292205.23-18990042.75-23500000-3821127.08-40063079.03-2789190.97-46329272.57-53313607-11319424-481335-2698500</f>
        <v>402821.15999999642</v>
      </c>
      <c r="F34" s="14">
        <f>30681372.52-1292205.23-23500000-2789190.97-2698500</f>
        <v>401476.3199999989</v>
      </c>
    </row>
    <row r="35" spans="1:6" ht="32.25" hidden="1" customHeight="1" x14ac:dyDescent="0.3">
      <c r="A35" s="12" t="s">
        <v>11</v>
      </c>
      <c r="B35" s="15" t="s">
        <v>5</v>
      </c>
      <c r="C35" s="14">
        <f t="shared" si="0"/>
        <v>0</v>
      </c>
      <c r="D35" s="14">
        <f>D36</f>
        <v>0</v>
      </c>
      <c r="E35" s="14">
        <f>E36</f>
        <v>0</v>
      </c>
      <c r="F35" s="14">
        <f>F36</f>
        <v>0</v>
      </c>
    </row>
    <row r="36" spans="1:6" ht="32.25" hidden="1" customHeight="1" x14ac:dyDescent="0.3">
      <c r="A36" s="12" t="s">
        <v>35</v>
      </c>
      <c r="B36" s="15" t="s">
        <v>5</v>
      </c>
      <c r="C36" s="14">
        <f t="shared" si="0"/>
        <v>0</v>
      </c>
      <c r="D36" s="14"/>
      <c r="E36" s="14"/>
      <c r="F36" s="14"/>
    </row>
    <row r="37" spans="1:6" ht="83.25" x14ac:dyDescent="0.3">
      <c r="A37" s="16">
        <v>602400</v>
      </c>
      <c r="B37" s="13" t="s">
        <v>12</v>
      </c>
      <c r="C37" s="14">
        <f t="shared" si="0"/>
        <v>0</v>
      </c>
      <c r="D37" s="14">
        <f>-2292727705+16635000-57074031-9774296+4827600-12337500-23520684.4+12991833-75239026.64-351000-3974376.06+128381704+15801519-39220581+246528-159692568-83043668-7496376-64979527+4672291-8924608-131000</f>
        <v>-2654930472.0999999</v>
      </c>
      <c r="E37" s="14">
        <f>2292727705-16635000+57074031+9774296-4827600+12337500+23520684.4-12991833+75239026.64+351000+3974376.06-128381704-15801519+39220581-246528+159692568+83043668+7496376+64979527-4672291+8924608+131000</f>
        <v>2654930472.0999999</v>
      </c>
      <c r="F37" s="14">
        <f>2292727705-16635000+57074031+9774296-4827600+12337500+23520684.4-12991833+75239026.64+351000+3974376.06-128381704-15801519+39220581-246528+159692568+83043668+7496376+64979527-4672291+8924608+131000</f>
        <v>2654930472.0999999</v>
      </c>
    </row>
    <row r="38" spans="1:6" ht="32.25" customHeight="1" x14ac:dyDescent="0.3">
      <c r="A38" s="17"/>
      <c r="B38" s="18" t="s">
        <v>39</v>
      </c>
      <c r="C38" s="14">
        <f t="shared" si="0"/>
        <v>639812103.26999998</v>
      </c>
      <c r="D38" s="14">
        <f>SUM(D26)</f>
        <v>-2219716152.46</v>
      </c>
      <c r="E38" s="14">
        <f>SUM(E26)</f>
        <v>2859528255.73</v>
      </c>
      <c r="F38" s="14">
        <f>SUM(F26)</f>
        <v>2685210368.2999997</v>
      </c>
    </row>
    <row r="39" spans="1:6" x14ac:dyDescent="0.3">
      <c r="C39" s="7"/>
      <c r="D39" s="7"/>
      <c r="E39" s="7"/>
      <c r="F39" s="7"/>
    </row>
    <row r="40" spans="1:6" x14ac:dyDescent="0.3">
      <c r="C40" s="7"/>
      <c r="D40" s="7"/>
      <c r="E40" s="7"/>
      <c r="F40" s="7"/>
    </row>
    <row r="41" spans="1:6" ht="81" customHeight="1" x14ac:dyDescent="0.3">
      <c r="A41" s="8"/>
    </row>
    <row r="42" spans="1:6" ht="63" customHeight="1" x14ac:dyDescent="0.3">
      <c r="A42" s="27" t="s">
        <v>42</v>
      </c>
      <c r="B42" s="27"/>
      <c r="C42" s="27"/>
      <c r="D42" s="9"/>
      <c r="E42" s="23" t="s">
        <v>48</v>
      </c>
      <c r="F42" s="23"/>
    </row>
    <row r="43" spans="1:6" x14ac:dyDescent="0.3">
      <c r="C43" s="7"/>
      <c r="D43" s="7"/>
      <c r="E43" s="7"/>
      <c r="F43" s="7"/>
    </row>
    <row r="44" spans="1:6" x14ac:dyDescent="0.3">
      <c r="C44" s="7"/>
      <c r="D44" s="7"/>
      <c r="E44" s="7"/>
      <c r="F44" s="7"/>
    </row>
    <row r="45" spans="1:6" x14ac:dyDescent="0.3">
      <c r="C45" s="7"/>
      <c r="D45" s="7"/>
      <c r="E45" s="7"/>
      <c r="F45" s="7"/>
    </row>
    <row r="46" spans="1:6" x14ac:dyDescent="0.3">
      <c r="C46" s="7"/>
      <c r="D46" s="7"/>
      <c r="E46" s="7"/>
      <c r="F46" s="7"/>
    </row>
    <row r="47" spans="1:6" x14ac:dyDescent="0.3">
      <c r="C47" s="7"/>
      <c r="D47" s="7"/>
      <c r="E47" s="7"/>
      <c r="F47" s="7"/>
    </row>
    <row r="48" spans="1:6" x14ac:dyDescent="0.3">
      <c r="C48" s="7"/>
      <c r="D48" s="7"/>
      <c r="E48" s="7"/>
      <c r="F48" s="7"/>
    </row>
    <row r="49" spans="3:6" x14ac:dyDescent="0.3">
      <c r="C49" s="7"/>
      <c r="D49" s="7"/>
      <c r="E49" s="7"/>
      <c r="F49" s="7"/>
    </row>
    <row r="50" spans="3:6" x14ac:dyDescent="0.3">
      <c r="C50" s="7"/>
      <c r="D50" s="7"/>
      <c r="E50" s="7"/>
      <c r="F50" s="7"/>
    </row>
    <row r="51" spans="3:6" x14ac:dyDescent="0.3">
      <c r="C51" s="7"/>
      <c r="D51" s="7"/>
      <c r="E51" s="7"/>
      <c r="F51" s="7"/>
    </row>
    <row r="52" spans="3:6" x14ac:dyDescent="0.3">
      <c r="C52" s="7"/>
      <c r="D52" s="7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  <row r="268" spans="3:6" x14ac:dyDescent="0.3">
      <c r="C268" s="7"/>
      <c r="D268" s="7"/>
      <c r="E268" s="7"/>
      <c r="F268" s="7"/>
    </row>
    <row r="269" spans="3:6" x14ac:dyDescent="0.3">
      <c r="C269" s="7"/>
      <c r="D269" s="7"/>
      <c r="E269" s="7"/>
      <c r="F269" s="7"/>
    </row>
    <row r="270" spans="3:6" x14ac:dyDescent="0.3">
      <c r="C270" s="7"/>
      <c r="D270" s="7"/>
      <c r="E270" s="7"/>
      <c r="F270" s="7"/>
    </row>
    <row r="271" spans="3:6" x14ac:dyDescent="0.3">
      <c r="C271" s="7"/>
      <c r="D271" s="7"/>
      <c r="E271" s="7"/>
      <c r="F271" s="7"/>
    </row>
  </sheetData>
  <mergeCells count="13">
    <mergeCell ref="E2:F2"/>
    <mergeCell ref="A11:F11"/>
    <mergeCell ref="A25:F25"/>
    <mergeCell ref="E1:F1"/>
    <mergeCell ref="E42:F42"/>
    <mergeCell ref="A5:F5"/>
    <mergeCell ref="D9:D10"/>
    <mergeCell ref="B9:B10"/>
    <mergeCell ref="A9:A10"/>
    <mergeCell ref="C9:C10"/>
    <mergeCell ref="A42:C42"/>
    <mergeCell ref="E9:F9"/>
    <mergeCell ref="E3:F3"/>
  </mergeCells>
  <phoneticPr fontId="11" type="noConversion"/>
  <printOptions horizontalCentered="1"/>
  <pageMargins left="1.1811023622047245" right="0.59055118110236227" top="0.78740157480314965" bottom="1.1811023622047245" header="0.15748031496062992" footer="0.15748031496062992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2020-10-08T07:33:14Z</cp:lastPrinted>
  <dcterms:created xsi:type="dcterms:W3CDTF">2014-01-17T10:52:16Z</dcterms:created>
  <dcterms:modified xsi:type="dcterms:W3CDTF">2020-10-12T07:02:51Z</dcterms:modified>
</cp:coreProperties>
</file>