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5440" windowHeight="11610" tabRatio="482"/>
  </bookViews>
  <sheets>
    <sheet name="вичитаний" sheetId="6" r:id="rId1"/>
  </sheets>
  <definedNames>
    <definedName name="_GoBack" localSheetId="0">вичитаний!#REF!</definedName>
    <definedName name="_xlnm._FilterDatabase" localSheetId="0" hidden="1">вичитаний!$A$8:$J$839</definedName>
    <definedName name="Z_4134F9E6_CF9E_4A49_850C_1F731C080E56_.wvu.FilterData" localSheetId="0" hidden="1">вичитаний!$A$172:$J$172</definedName>
    <definedName name="Z_48EF5860_4203_47F1_8497_6BEAE9FC7DAC_.wvu.Cols" localSheetId="0" hidden="1">вичитаний!#REF!</definedName>
    <definedName name="Z_48EF5860_4203_47F1_8497_6BEAE9FC7DAC_.wvu.PrintArea" localSheetId="0" hidden="1">вичитаний!$A$1:$J$850</definedName>
    <definedName name="Z_48EF5860_4203_47F1_8497_6BEAE9FC7DAC_.wvu.PrintTitles" localSheetId="0" hidden="1">вичитаний!$D:$E,вичитаний!#REF!</definedName>
    <definedName name="Z_551629F7_4581_4912_A753_0835C6C2D9BD_.wvu.FilterData" localSheetId="0" hidden="1">вичитаний!$A$172:$J$172</definedName>
    <definedName name="Z_645DBF78_DAE8_4CAE_8219_7FF3EFDFB5BA_.wvu.FilterData" localSheetId="0" hidden="1">вичитаний!$A$172:$J$172</definedName>
    <definedName name="Z_65D178E8_DF42_4214_99F5_CF8FCD607BB8_.wvu.FilterData" localSheetId="0" hidden="1">вичитаний!$A$172:$J$172</definedName>
    <definedName name="Z_6A652033_5812_4588_A17B_4D9C9F9FDF7C_.wvu.FilterData" localSheetId="0" hidden="1">вичитаний!$A$172:$J$172</definedName>
    <definedName name="Z_6FA7B857_9611_4412_81C3_2CAF0A17D3AF_.wvu.Cols" localSheetId="0" hidden="1">вичитаний!#REF!</definedName>
    <definedName name="Z_6FA7B857_9611_4412_81C3_2CAF0A17D3AF_.wvu.FilterData" localSheetId="0" hidden="1">вичитаний!$A$172:$J$172</definedName>
    <definedName name="Z_6FA7B857_9611_4412_81C3_2CAF0A17D3AF_.wvu.PrintArea" localSheetId="0" hidden="1">вичитаний!$A$1:$J$846</definedName>
    <definedName name="Z_77A0729A_C395_4BFC_9659_D39A4A425FA5_.wvu.FilterData" localSheetId="0" hidden="1">вичитаний!$A$172:$J$172</definedName>
    <definedName name="Z_780E2717_2640_43FD_86AE_C846A582C5DD_.wvu.FilterData" localSheetId="0" hidden="1">вичитаний!$A$172:$J$172</definedName>
    <definedName name="Z_86B31117_C88E_4986_BCBA_29DF55432B14_.wvu.PrintArea" localSheetId="0" hidden="1">вичитаний!$A$1:$J$846</definedName>
    <definedName name="Z_8A20EBF9_B406_4CB8_A635_B13476222C2B_.wvu.FilterData" localSheetId="0" hidden="1">вичитаний!$A$172:$J$172</definedName>
    <definedName name="Z_8A20EBF9_B406_4CB8_A635_B13476222C2B_.wvu.PrintArea" localSheetId="0" hidden="1">вичитаний!$A$1:$J$838</definedName>
    <definedName name="Z_8A20EBF9_B406_4CB8_A635_B13476222C2B_.wvu.PrintTitles" localSheetId="0" hidden="1">вичитаний!$6:$7</definedName>
    <definedName name="Z_96E2A35E_4A48_419F_9E38_8CEFA5D27C66_.wvu.Cols" localSheetId="0" hidden="1">вичитаний!#REF!</definedName>
    <definedName name="Z_96E2A35E_4A48_419F_9E38_8CEFA5D27C66_.wvu.PrintArea" localSheetId="0" hidden="1">вичитаний!$A$1:$J$850</definedName>
    <definedName name="Z_96E2A35E_4A48_419F_9E38_8CEFA5D27C66_.wvu.PrintTitles" localSheetId="0" hidden="1">вичитаний!$D:$E,вичитаний!#REF!</definedName>
    <definedName name="Z_9A5FF428_5748_421C_A0F9_E4B9AD073817_.wvu.FilterData" localSheetId="0" hidden="1">вичитаний!$A$172:$J$172</definedName>
    <definedName name="Z_A8F9DE8D_21A1_4D9A_91FB_BD8F45B82EA4_.wvu.FilterData" localSheetId="0" hidden="1">вичитаний!$A$172:$J$172</definedName>
    <definedName name="Z_ABBD498D_3D2F_4E62_985A_EF1DC4D9DC47_.wvu.Cols" localSheetId="0" hidden="1">вичитаний!#REF!</definedName>
    <definedName name="Z_ABBD498D_3D2F_4E62_985A_EF1DC4D9DC47_.wvu.PrintArea" localSheetId="0" hidden="1">вичитаний!$A$1:$J$850</definedName>
    <definedName name="Z_ABBD498D_3D2F_4E62_985A_EF1DC4D9DC47_.wvu.PrintTitles" localSheetId="0" hidden="1">вичитаний!$D:$E,вичитаний!#REF!</definedName>
    <definedName name="Z_B5F492D1_35AA_4CD9_A7ED_2DED767630CA_.wvu.FilterData" localSheetId="0" hidden="1">вичитаний!$A$172:$J$172</definedName>
    <definedName name="Z_BF6970B1_3831_44D3_B8FC_D0CB3736CFB6_.wvu.FilterData" localSheetId="0" hidden="1">вичитаний!$A$172:$J$172</definedName>
    <definedName name="Z_BF6970B1_3831_44D3_B8FC_D0CB3736CFB6_.wvu.PrintArea" localSheetId="0" hidden="1">вичитаний!$A$1:$J$838</definedName>
    <definedName name="Z_BF6970B1_3831_44D3_B8FC_D0CB3736CFB6_.wvu.PrintTitles" localSheetId="0" hidden="1">вичитаний!$6:$7</definedName>
    <definedName name="Z_CC5D1478_95D2_4EAA_8CFB_E0FD1E9BB021_.wvu.FilterData" localSheetId="0" hidden="1">вичитаний!$A$172:$J$172</definedName>
    <definedName name="Z_D712F871_6858_44B8_AA22_8F2C734047E2_.wvu.Cols" localSheetId="0" hidden="1">вичитаний!#REF!</definedName>
    <definedName name="Z_D712F871_6858_44B8_AA22_8F2C734047E2_.wvu.PrintArea" localSheetId="0" hidden="1">вичитаний!$A$1:$J$850</definedName>
    <definedName name="Z_D712F871_6858_44B8_AA22_8F2C734047E2_.wvu.PrintTitles" localSheetId="0" hidden="1">вичитаний!$D:$E,вичитаний!#REF!</definedName>
    <definedName name="Z_E02D48B6_D0D9_4E6E_B70D_8E13580A6528_.wvu.Cols" localSheetId="0" hidden="1">вичитаний!#REF!</definedName>
    <definedName name="Z_E02D48B6_D0D9_4E6E_B70D_8E13580A6528_.wvu.PrintArea" localSheetId="0" hidden="1">вичитаний!$A$1:$J$850</definedName>
    <definedName name="Z_E02D48B6_D0D9_4E6E_B70D_8E13580A6528_.wvu.PrintTitles" localSheetId="0" hidden="1">вичитаний!$D:$E,вичитаний!#REF!</definedName>
    <definedName name="Z_E15EADA5_4F54_476B_B965_717A90DA1388_.wvu.FilterData" localSheetId="0" hidden="1">вичитаний!$A$172:$J$172</definedName>
    <definedName name="Z_EDEA44EC_DE65_4278_B5FD_81FEF0BAA146_.wvu.FilterData" localSheetId="0" hidden="1">вичитаний!$A$172:$J$172</definedName>
    <definedName name="Z_FA1ECF13_8B8F_43A0_968A_00D464911B1D_.wvu.FilterData" localSheetId="0" hidden="1">вичитаний!$A$172:$J$172</definedName>
    <definedName name="_xlnm.Print_Titles" localSheetId="0">вичитаний!$6:$7</definedName>
    <definedName name="_xlnm.Print_Area" localSheetId="0">вичитаний!$A$1:$J$839</definedName>
  </definedNames>
  <calcPr calcId="14562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I276" i="6" l="1"/>
  <c r="I837" i="6" l="1"/>
  <c r="I443" i="6" l="1"/>
  <c r="I569" i="6"/>
  <c r="I62" i="6"/>
  <c r="I13" i="6" l="1"/>
  <c r="I415" i="6" l="1"/>
  <c r="I172" i="6" l="1"/>
  <c r="I655" i="6" l="1"/>
  <c r="I264" i="6"/>
  <c r="I829" i="6" l="1"/>
  <c r="I130" i="6" l="1"/>
  <c r="I694" i="6" l="1"/>
  <c r="I659" i="6"/>
  <c r="I602" i="6"/>
  <c r="I593" i="6"/>
  <c r="I529" i="6"/>
  <c r="I397" i="6"/>
  <c r="I267" i="6"/>
  <c r="I157" i="6"/>
  <c r="I142" i="6"/>
  <c r="I59" i="6"/>
  <c r="I57" i="6" s="1"/>
  <c r="I58" i="6" s="1"/>
  <c r="I794" i="6" l="1"/>
  <c r="I650" i="6" l="1"/>
  <c r="I149" i="6" l="1"/>
  <c r="I141" i="6" s="1"/>
  <c r="I341" i="6" l="1"/>
  <c r="I129" i="6" l="1"/>
  <c r="I132" i="6"/>
  <c r="I410" i="6" l="1"/>
  <c r="I258" i="6" l="1"/>
  <c r="G143" i="6" l="1"/>
  <c r="I140" i="6" l="1"/>
  <c r="I128" i="6"/>
  <c r="I710" i="6"/>
  <c r="I596" i="6"/>
  <c r="I562" i="6"/>
  <c r="I559" i="6"/>
  <c r="I167" i="6" l="1"/>
  <c r="I166" i="6" s="1"/>
  <c r="I12" i="6" l="1"/>
  <c r="I11" i="6"/>
  <c r="I9" i="6" l="1"/>
  <c r="I788" i="6"/>
  <c r="I780" i="6" s="1"/>
  <c r="I414" i="6" l="1"/>
  <c r="I171" i="6"/>
  <c r="I165" i="6"/>
  <c r="I8" i="6" l="1"/>
  <c r="I413" i="6" l="1"/>
  <c r="I170" i="6"/>
</calcChain>
</file>

<file path=xl/sharedStrings.xml><?xml version="1.0" encoding="utf-8"?>
<sst xmlns="http://schemas.openxmlformats.org/spreadsheetml/2006/main" count="1324" uniqueCount="696">
  <si>
    <t>7310</t>
  </si>
  <si>
    <t>1217310</t>
  </si>
  <si>
    <t>7323</t>
  </si>
  <si>
    <t>7325</t>
  </si>
  <si>
    <t>1517325</t>
  </si>
  <si>
    <t>Будівництво установ та закладів соціальної сфери</t>
  </si>
  <si>
    <t>Будівництво споруд, установ та закладів фізичної культури і спорту</t>
  </si>
  <si>
    <t>7340</t>
  </si>
  <si>
    <t>1517340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</si>
  <si>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</si>
  <si>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</si>
  <si>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</si>
  <si>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</si>
  <si>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</si>
  <si>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</si>
  <si>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</si>
  <si>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</si>
  <si>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</si>
  <si>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</si>
  <si>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</si>
  <si>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</si>
  <si>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</si>
  <si>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</si>
  <si>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</si>
  <si>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</si>
  <si>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</si>
  <si>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</si>
  <si>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</si>
  <si>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</si>
  <si>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</si>
  <si>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6083</t>
  </si>
  <si>
    <t>1516083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</si>
  <si>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</si>
  <si>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</si>
  <si>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</si>
  <si>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</si>
  <si>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Код Функціональної класифікації видатків та кредитування бюджету</t>
  </si>
  <si>
    <t>УСЬОГО</t>
  </si>
  <si>
    <t xml:space="preserve">Додаток 6
</t>
  </si>
  <si>
    <t>Будівництво об’єктів житлово-комунального господарства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</si>
  <si>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</si>
  <si>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</si>
  <si>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 рішення обласної ради</t>
  </si>
  <si>
    <t>0800000</t>
  </si>
  <si>
    <t>Департамент соціального захисту населення Дніпропетровської обласної державної адміністрації</t>
  </si>
  <si>
    <t>0810000</t>
  </si>
  <si>
    <t>1000000</t>
  </si>
  <si>
    <t>1010000</t>
  </si>
  <si>
    <t>Управління культури, національностей і релігій  Дніпропетровської обласної державної адміністрації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</si>
  <si>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</si>
  <si>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</si>
  <si>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</si>
  <si>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</si>
  <si>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</si>
  <si>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</si>
  <si>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</si>
  <si>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</si>
  <si>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</si>
  <si>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</si>
  <si>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</si>
  <si>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0817323</t>
  </si>
  <si>
    <t xml:space="preserve">у тому числі проектні роботи </t>
  </si>
  <si>
    <t>1100000</t>
  </si>
  <si>
    <t>Управління молоді і спорту Дніпропетровської обласної державної адміністрації</t>
  </si>
  <si>
    <t>2020</t>
  </si>
  <si>
    <t>0600000</t>
  </si>
  <si>
    <t>Департамент освіти і науки Дніпропетровської обласної державної адміністрації</t>
  </si>
  <si>
    <t>0610000</t>
  </si>
  <si>
    <t>0611040</t>
  </si>
  <si>
    <t>1040</t>
  </si>
  <si>
    <t>0922</t>
  </si>
  <si>
    <t>0617321</t>
  </si>
  <si>
    <t xml:space="preserve">Будівництво освітніх установ та закладів </t>
  </si>
  <si>
    <t>Реконструкція вузла обліку газу у філії Межрегіонального центру  професійної перепідготовки звільнених у запас військовослужбовців м. Кривого  Рогу Дніпропетровської області по вул. Соборна, 149, смт. Широке Широківського району</t>
  </si>
  <si>
    <t>1017321</t>
  </si>
  <si>
    <t>0700000</t>
  </si>
  <si>
    <t>Департамент охорони здоров’я Дніпропетровської обласної державної адміністрації</t>
  </si>
  <si>
    <t>0710000</t>
  </si>
  <si>
    <t>0717322</t>
  </si>
  <si>
    <t xml:space="preserve">Будівництво медичних установ та закладів </t>
  </si>
  <si>
    <t>м. Жовті Води</t>
  </si>
  <si>
    <t>м. Марганець</t>
  </si>
  <si>
    <t>м. Нікополь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</si>
  <si>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</t>
  </si>
  <si>
    <t>Новомосковський район</t>
  </si>
  <si>
    <t>Павлоградський район</t>
  </si>
  <si>
    <t>Солонянський район</t>
  </si>
  <si>
    <t xml:space="preserve">Томаківська селищна об’єднана територіальна громада </t>
  </si>
  <si>
    <t xml:space="preserve">Реконструкція паркової зони в смт Томаківка Томаківського району Дніпропетровської області </t>
  </si>
  <si>
    <t xml:space="preserve">Верхньодніпровська міська об’єднана територіальна громада </t>
  </si>
  <si>
    <t xml:space="preserve">Будівництво малого групового будинку за адресою: Дніпропетровська область, Солонянський район, смт Солоне, вул. Миру, 17 </t>
  </si>
  <si>
    <t>м. Дніпро</t>
  </si>
  <si>
    <t>м. Павлоград</t>
  </si>
  <si>
    <t>Верхньодніпровський район</t>
  </si>
  <si>
    <t xml:space="preserve">Дніпровський район 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</si>
  <si>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</t>
  </si>
  <si>
    <t xml:space="preserve"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</t>
  </si>
  <si>
    <t xml:space="preserve">Реконструкція стадіону зі спорудами, які знаходяться на його території, розташованого за адресою: м. Верхньодніпровськ, вул. Федоровського </t>
  </si>
  <si>
    <t xml:space="preserve">м. Покров </t>
  </si>
  <si>
    <t>Реконструкція стадіону опорної школи № 1 по вул. Калинова, 5 в м. Перещепине, Новомосковського району, Дніпропетровської області</t>
  </si>
  <si>
    <t xml:space="preserve">Реконструкція будівлі дитячого садка в с. Чкалове Нікопольського району Дніпропетровської області (коригування) </t>
  </si>
  <si>
    <t>Криничанський район</t>
  </si>
  <si>
    <t xml:space="preserve">Будівництво амбулаторії на 1-2 лікаря з житлом за адресою: Дніпропетровська область, Криничанський район, с. Адамівка, вул. Нова, 5 </t>
  </si>
  <si>
    <t>Межівський район</t>
  </si>
  <si>
    <t>Петриківський район</t>
  </si>
  <si>
    <t>Будівництво амбулаторії на 1-2 лікаря з житлом за адресою: Дніпропетровська область, Царичанський район, с. Бабайківка, вул. Центральна 46</t>
  </si>
  <si>
    <t>Чумаківська сільська територіальна громада</t>
  </si>
  <si>
    <t xml:space="preserve">Найменування об’єкта будівництва/вид будівельних робіт, у тому числі проектні роботи  </t>
  </si>
  <si>
    <t xml:space="preserve">у тому числі проектні роботи  </t>
  </si>
  <si>
    <t>Дніпровський район</t>
  </si>
  <si>
    <t>1517368</t>
  </si>
  <si>
    <t>7368</t>
  </si>
  <si>
    <t>Виконання інвестиційних проектів за рахунок субвенцій з інших бюджетів</t>
  </si>
  <si>
    <t xml:space="preserve">Спортивно-оздоровчий комплекс в смт. Слобожанське Дніпровського району Дніпропетровської області (нове будівництво). Плавальний басейн </t>
  </si>
  <si>
    <t>капітальний ремонт</t>
  </si>
  <si>
    <t>1517324</t>
  </si>
  <si>
    <t>7324</t>
  </si>
  <si>
    <t>Будівництво установ та закладів культури</t>
  </si>
  <si>
    <t xml:space="preserve">Васильківська селищна об’єднана територіальна громада 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</si>
  <si>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</si>
  <si>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</si>
  <si>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</si>
  <si>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</si>
  <si>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Раївська сільська об’єднана територіальна громада </t>
  </si>
  <si>
    <t>Реконструкція бульвару Козацької Слави в  м. Павлоград</t>
  </si>
  <si>
    <t>2019 – 2020</t>
  </si>
  <si>
    <t>2019 – 2021</t>
  </si>
  <si>
    <t xml:space="preserve">2018 – 2020  </t>
  </si>
  <si>
    <t>2016 – 2020</t>
  </si>
  <si>
    <t>2017 – 2020</t>
  </si>
  <si>
    <t>2016 – 2021</t>
  </si>
  <si>
    <t>2015 – 2020</t>
  </si>
  <si>
    <t>2018 – 2020</t>
  </si>
  <si>
    <t>2017 – 2021</t>
  </si>
  <si>
    <t>2018 – 2021</t>
  </si>
  <si>
    <t>А. МАРЧЕНКО</t>
  </si>
  <si>
    <t>Керуючий справами
виконавчого апарату
обласної ради</t>
  </si>
  <si>
    <t>грн</t>
  </si>
  <si>
    <t xml:space="preserve">Реконструкція магістрального водоводу ДЗД від НС № 5 до балки Свідовок               </t>
  </si>
  <si>
    <t>м. Першотравенськ</t>
  </si>
  <si>
    <t xml:space="preserve">Реконструкція водопровідних мереж м. Верхньодніпровськ </t>
  </si>
  <si>
    <t xml:space="preserve">Нове будівництво парку в с. Луб’янка Синельниківського району Дніпропетровської області </t>
  </si>
  <si>
    <t>Підгородненська міська об’єднана територіальна громада</t>
  </si>
  <si>
    <t>Нове будівництво водогону від с. Орлівщина до смт Черкаське Новомосковського району Дніпропетровської області</t>
  </si>
  <si>
    <t>м. Покров</t>
  </si>
  <si>
    <t>Богданівська сільська об’єднана територіальна громада</t>
  </si>
  <si>
    <t>Солонянська селищна об’єднана територіальна громада</t>
  </si>
  <si>
    <t>Реконструкція стадіону КЗО ССЗШ № 126 з поглибленим вивченням французької мови, м. Дніпро</t>
  </si>
  <si>
    <t xml:space="preserve">Реконструкція Комунального дитячого закладу оздоровлення та відпочинку Дніпровського району „Ювілейний” </t>
  </si>
  <si>
    <t>Васильківська селищна об’єднана територіальна громада</t>
  </si>
  <si>
    <t xml:space="preserve">Реконструкція НВК № 1 ім. Коцюбинського смт Васильківка Васильківського району Дніпропетровської області </t>
  </si>
  <si>
    <t>Іларіонівська селищна об’єднана територіальна громада</t>
  </si>
  <si>
    <t>Слобожанська селищна об’єднана територіальна громада</t>
  </si>
  <si>
    <t xml:space="preserve"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Дніпропетровськ. Коригування </t>
  </si>
  <si>
    <t>Реконструкція головного корпусу блок № 2 (сходово-ліфтовий вузол) з переходом до блоку № 6 КЗ ДОДКЛ по вул. Космічній, 13 м. Дніпропетровськ</t>
  </si>
  <si>
    <t>Реконструкція ТП стадіону „Трудові резерви”, м. Дніпропетровськ</t>
  </si>
  <si>
    <t>Реконструкція системи теплопостачання стадіону „Трудові резерви”, м. Дніпро. Збільшення потужності</t>
  </si>
  <si>
    <t>Софіївська селищна об’єднана територіальна громада</t>
  </si>
  <si>
    <t>Верхньодніпровська міська об’єднана територіальна громада</t>
  </si>
  <si>
    <t>Червоногригорівська селищна об’єднана територіальна громада</t>
  </si>
  <si>
    <t xml:space="preserve">Будівництво стадіону в с. Придніпровське Нікопольського району Дніпропетровської області </t>
  </si>
  <si>
    <t>м. Новомосковськ</t>
  </si>
  <si>
    <t>Троїцький собор в м. Новомосковську – реставрація. Коригування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</si>
  <si>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</t>
  </si>
  <si>
    <t>Реконструкція стадіону „Трудові резерви”, м. Дніпропетровськ. Крита спортивно-демонстраційна споруда для спортивних ігор</t>
  </si>
  <si>
    <t>м. Кривий Ріг</t>
  </si>
  <si>
    <t>Реконструкція  стадіону „Металург”, розташованого за адресою: вул. Паланочна, 6, м. Новомосковськ, Дніпропетровської області</t>
  </si>
  <si>
    <t xml:space="preserve"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</t>
  </si>
  <si>
    <t>Реконструкція будівлі дошкільного закладу „Веснянка” по вул. Центральна, 31 д в с. Миколаївка - 1 Дніпропетровського району Дніпропетровської області. Коригування</t>
  </si>
  <si>
    <t>Новоолександрівська сільська об’єднана територіальна громада</t>
  </si>
  <si>
    <t xml:space="preserve">Реконструкція КЗ „Волоська загальноосвітня школа I – III ступенів” за адресою: сел. Волоське, вул. Набережна, 42, Дніпровського району Дніпропетровської області   </t>
  </si>
  <si>
    <t>Чкаловська сільська об’єднана територіальна громада</t>
  </si>
  <si>
    <t>Томаківська селищна об’єднана територіальна громада</t>
  </si>
  <si>
    <t xml:space="preserve">Реконструкція Томаківського НВК „ЗОШ І – ІІІ ступенів - ДНЗ” № 1 Томаківського району Дніпропетровської області по вул. Ватутіна, 7 </t>
  </si>
  <si>
    <t>м. Кам’янське</t>
  </si>
  <si>
    <t xml:space="preserve"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</t>
  </si>
  <si>
    <t>Межівська селищна об’єднана територіальна громада</t>
  </si>
  <si>
    <t xml:space="preserve">Будівництво амбулаторії на 1-2 лікаря без житла за адресою: Дніпропетровська область, Петриківський район, с. Іванівка, вул. Центральна, 75 -А </t>
  </si>
  <si>
    <t xml:space="preserve">Будівництво амбулаторії на 1-2 лікаря без житла за адресою: Дніпропетровська область, Петриківський район  с. Лобойківка, вул. Пати, 7 </t>
  </si>
  <si>
    <t>Будівництво амбулаторії на 2 лікаря без житла за адресою: Дніпропетровська область, Петриківський район , смт. Курилівка, вул. Шевченка, 28-А</t>
  </si>
  <si>
    <t>Богданівська сільска об’єднана територіальна громада</t>
  </si>
  <si>
    <t>Будівництво амбулаторії на 1 лікаря з житлом за адресою: Дніпропетровська область, Павлоградський район, с. Богданівка, вул. Затишна, 22</t>
  </si>
  <si>
    <t>Могилівська  селищна об’єднана територіальна громада</t>
  </si>
  <si>
    <t>Будівництво амбулаторії на 2 лікаря без житла за адресою: Дніпропетровська область, Царичанський район, с. Могилів, вул. Харківська, 20а</t>
  </si>
  <si>
    <t>Божедарівська селищна об’єднана територіальна громада</t>
  </si>
  <si>
    <t>Будівництво амбулаторії на 1-2 лікаря з житлом за адресою: Дніпропетровська область, Криничанський район, смт Божедарівка, вул. Медична, 1</t>
  </si>
  <si>
    <t>Покровська селищна об’єднана територіальна громада</t>
  </si>
  <si>
    <t>Будівництво амбулаторії на 1 лікаря з житлом за адресою: Дніпропетровська область, Покровський район, с. Коломійці, вул. Шкільна, в районі будівлі № 3</t>
  </si>
  <si>
    <t>Будівництво амбулаторії на 1 лікаря з житлом за адресою: Дніпропетровська область, Софіївський район, с. Миколаївка, вул. Квітнева, 1 А</t>
  </si>
  <si>
    <t xml:space="preserve">Будівництво амбулаторії на 3-4 лікаря без житла за адресою: Дніпропетровська область, Томаківський район, смт Томаківка, вул. Шосейна, 11 </t>
  </si>
  <si>
    <t>Царичанська селищна об’єднана територіальна громада</t>
  </si>
  <si>
    <t xml:space="preserve">Будівництво амбулаторії на 1-2 лікаря з житлом за адресою: Дніпропетровська область, Царичанський район, с. Прядівка, вул. Центральна, 41 б  </t>
  </si>
  <si>
    <t xml:space="preserve">Будівництво амбулаторії на 1-2 лікаря з житлом за адресою: Дніпропетровська область, Нікопольський район, с. Чкалове, вул. Дружби, 61 В </t>
  </si>
  <si>
    <t>Верхньодніпровська  міська об’єднана територіальна громада</t>
  </si>
  <si>
    <t>Будівництво амбулаторії на 1 лікаря з житлом за адресою: Дніпропетровська область, Межівський район, с. Веселе, вул. Капустіна, 7А</t>
  </si>
  <si>
    <t>Першотравневська сільська об’єднана територіальна громада</t>
  </si>
  <si>
    <t>Петриківська селищна об’єднана територіальна громада</t>
  </si>
  <si>
    <t>Миколаївcька сільська об’єднана територіальна громада</t>
  </si>
  <si>
    <t xml:space="preserve">Будівництво амбулаторії на 3-4 лікаря без житла за адресою: Дніпропетровська область, Петропавлівський район, в с. Миколаївка, вул. Шкільна, 9 </t>
  </si>
  <si>
    <t>Китайгородська селищна об’єднана територіальна громада</t>
  </si>
  <si>
    <t>Будівництво амбулаторії на 1 лікаря без житла за адресою: Дніпропетровська область, Царичанський район, с. Китайгород, вул. Центральна, 4а</t>
  </si>
  <si>
    <t>Широківська селищна об’єднана територіальна громада</t>
  </si>
  <si>
    <t xml:space="preserve">Будівництво амбулаторії на 1-2 лікаря без житла за адресою: Дніпропетровська область, Широківський район, в с. Шестірня, вул. Українська, 62 </t>
  </si>
  <si>
    <t>Юр’ївська селищна об’єднана територіальна громада</t>
  </si>
  <si>
    <t>Девладівська селищна об’єднана територіальна громада</t>
  </si>
  <si>
    <t>Будівництво амбулаторії на 1 лікаря з житлом за адресою: Дніпропетровська область, Софіївський район, с-ще Девладове, вул. Привокзальна, 12</t>
  </si>
  <si>
    <t>Будівництво амбулаторії на 2 лікаря з житлом за адресою: Дніпропетровська область, Дніпровський район, с. Чумаки, вул. Шкільна, 14-А</t>
  </si>
  <si>
    <t>Глеюватська сільська об’єднана територіальна громада</t>
  </si>
  <si>
    <t>Будівництво амбулаторії на 1 лікаря з житлом за адресою: Дніпропетровська область, Криворізький район, с. Глеюватка, вул. Кірова Олександра, 1 а</t>
  </si>
  <si>
    <t xml:space="preserve">Реконструкція комерційного вузла обліку газу за адресою: 
просп. Д. Яворницького, 47 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</si>
  <si>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</t>
  </si>
  <si>
    <t xml:space="preserve">Школа № 2 смт Межова Дніпропетровської області – реконструкція.
Коригування III 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</si>
  <si>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</si>
  <si>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</si>
  <si>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</si>
  <si>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Новоолександрівська сільська об’єднана територіальна громада </t>
  </si>
  <si>
    <t xml:space="preserve"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</t>
  </si>
  <si>
    <t xml:space="preserve">Будівництво ДНЗ на 80 місць за адресою: вул. Шкільна, 2,  с.Старі Кодаки Дніпровського району Дніпропетровської області </t>
  </si>
  <si>
    <t>м.Кривий Ріг</t>
  </si>
  <si>
    <t>Реконструкція будівлі комунального підприємства "Криворізький міський театр драми та музичної комедії імені Тараса Шевченка", м. Кривий Ріг</t>
  </si>
  <si>
    <t>Реконструкція вузла обліку газу у Професійно-технічному училищі № 74 по вул. Центральна, 1, с. Шев’якине Васильківського району</t>
  </si>
  <si>
    <t>Реконструкція вузла обліку газу у Комунальному закладі освіти „Котовський навчально-реабілітаційний центр” Дніпропетровської обласної ради” по вул. Садова, 2, с. Котівка Магдалинівського району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</si>
  <si>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(І черга)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</si>
  <si>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(ІІ черга)</t>
  </si>
  <si>
    <t>Новоолександрівська сільська об'єднана територіальна громада</t>
  </si>
  <si>
    <t>Реконструкція відділення екстреної медичної допомоги КНП “Міська клінічна лікарня № 9” Дніпровської міської ради за адресою: м. Дніпро, просп. Мануйлівський, 29</t>
  </si>
  <si>
    <t>Реконструкція відділення екстреної медичної допомоги КЗ “Дніпропетровська обласна клінічна лікарня ім. І. І. Мечникова” за адресою: м. Дніпро, пл. Соборна, 14</t>
  </si>
  <si>
    <t>Реконструкція відділення екстреної медичної допомоги КНП “Міська клінічна лікарня № 4” Дніпровської міської ради за адресою: м. Дніпро, вул. Ближня, 31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</si>
  <si>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м. Дніпро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</si>
  <si>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 вул. Тополина, 41, м. Дніпро</t>
  </si>
  <si>
    <t>2020-2021</t>
  </si>
  <si>
    <t>2020 – 2021</t>
  </si>
  <si>
    <t>Реконструкція будівлі акушерсько-гінекологічного корпусу. Приймально-діагностичне відділення за адресою: м. Жовті Води вул. Кропоткіна, 16</t>
  </si>
  <si>
    <t xml:space="preserve">Реконструкція відділення екстреної медичної допомоги КНП Кам’янської міської ради “Міська лікарня № 9” за адресою: м. Кам’янське, просп. Аношкіна, 72 </t>
  </si>
  <si>
    <t>Реконструкція відділення екстреної медичної допомоги КНП Кам’янської міської ради “Міська лікарня швидкої медичної допомоги” за адресою: м. Кам’янське, вул. Вячеслава Чорновола, 79А</t>
  </si>
  <si>
    <t>Реконструкція відділення екстреної медичної допомоги КНП “Криворізька міська лікарня № 7” Криворізької міської ради за адресою: м. Кривий Ріг, вул. Маршака, 1а</t>
  </si>
  <si>
    <t>Реконструкція відділення екстреної медичної допомоги КНП “Криворізька міська лікарня № 17” Криворізької міської ради за адресою: м. Кривий Ріг, вул. Каткова, 2</t>
  </si>
  <si>
    <t>Реконструкція відділення екстреної медичної допомоги КП “Криворізька міська клінічна лікарня № 2” Криворізької міської ради за адресою: м. Кривий Ріг, майд. 30-річчя Перемоги, 2</t>
  </si>
  <si>
    <t>Реконструкція відділення екстреної медичної допомоги КП “Марганецька центральна міська лікарня” Марганецької міської ради” за адресою: м. Марганець, вул. Паркова, 15</t>
  </si>
  <si>
    <t>Реконструкція відділення екстреної медичної допомоги КП “Нікопольська міська лікарня № 4 Нікопольської міської ради” за адресою: м. Нікополь, просп. Трубників, 50</t>
  </si>
  <si>
    <t>Реконструкція відділення екстреної медичної допомоги КП “Новомосковська центральна районна лікарня” Дніпропетровської обласної ради” за адресою: м. Новомосковськ, вул. Гетьманська, 238</t>
  </si>
  <si>
    <t>Реконструкція відділення екстреної медичної допомоги КНП “Першотравенська міська лікарня” Першотравенської міської ради за адресою: м. Першотравенськ, вул. Шахтарської Слави</t>
  </si>
  <si>
    <t>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 Покров, вул. Медична, 19</t>
  </si>
  <si>
    <t>Реконструкція існуючих міні-футбольних майданчиків № 2,4,5 на спортивному комплексі "Олімпійські резерви" КСНЗСП "ДВУФК" ДОР" за адресою: пр. Богдана Хмельницького, 29А у м. Дніпро</t>
  </si>
  <si>
    <t xml:space="preserve">Реконструкція комунального закладу спорткомплекс „Дніпровець” за адресою: вул. Набережна, 1 в, сел. Дніпровське Верхньодніпровський район  </t>
  </si>
  <si>
    <t>Софіївський район</t>
  </si>
  <si>
    <t>Іларіонівська селищна об'єднана територіальна громада</t>
  </si>
  <si>
    <t xml:space="preserve">Будівництво ДНЗ по вул.Центральна, 10а, смт.Іларіонове Синельниківського р-ну </t>
  </si>
  <si>
    <t>Реконструкція центрального парку в селищі Васильківка Васильківського району Дніпропетровської області</t>
  </si>
  <si>
    <t>1017340</t>
  </si>
  <si>
    <t>Проектування, реставрація та охорона пам'яток архітектури</t>
  </si>
  <si>
    <t>1517365</t>
  </si>
  <si>
    <t>7365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</si>
  <si>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</si>
  <si>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Реконструкція першого поверху терапевтичного корпусу під відділення невідкладної (екстреної) медичної допомоги КЗ  "Дніпропетровське клінічне об'єднання швидкої медичної допомоги" Дніпропетровської обласної ради" по вул. Свердлова, 65 м. Дніпропетровську</t>
  </si>
  <si>
    <t>Реконструкція нежитлових приміщень КЗ "ДЦПМСД №9" під амбулаторію сімейної медицини  за адресою: вул. Осіння, 13а  м.Дніпропетровськ. Коригування</t>
  </si>
  <si>
    <t>Реконструкція філії амбулаторії № 6 за адресою: вул. Орловська, 41 м.Дніпропетровськ, під амбулаторію загальної практики сімейної медицини". Коригування</t>
  </si>
  <si>
    <t>Реконструкція нежитлових приміщень КЗ "ДЦПМСД №10" під амбулаторію сімейної медицини №8 за адресою: вул. Електрична, 15, м. Дніпро</t>
  </si>
  <si>
    <t>Реконструкція амбулаторії №2 КЗ "ДЦПМСД №6" за адресою: вул. Караваєва, 68, м. Дніпро</t>
  </si>
  <si>
    <t>Реконструкція нежитлових приміщень КЗ "ДЦПМСД"  №10   під  амбулаторію  сімейної медицини за адресою: вул. Буковинська,5 м.Дніпро</t>
  </si>
  <si>
    <t>Реконструкція нежитлового приміщення КЗ "Дніпровський центр первинної медико-санітарної допомоги №2" за адресою: вул.Козака Мамая, 26, м.Дніпро, під розміщення амбулаторії загальної практики сімейної медицин</t>
  </si>
  <si>
    <t>Будівництво амбулаторії загальної практики сімейної медицини Комунального закладу "Дніпровський центр первинної медико-санітарної допомоги № 12" в районі вул. Віри Міляєвої - вул. Золотоосінньої, 2</t>
  </si>
  <si>
    <t>Будівництво амбулаторії загальної практики сімейної медицини Комунального закладу "Дніпровський центр первинної медико-санітарної допомоги №12" в районі вул. Похилої - вул. Григорія Сковороди</t>
  </si>
  <si>
    <t>Будівництво амбулаторії загальної практики сімейної медицини Комунального закладу "Дніпровський центр первинної медико-санітарної допомоги №12" в районі вул. Звивистої - вул. Золотоосінньої</t>
  </si>
  <si>
    <t>Реконструкція нежитлового приміщення КЗ Дніпровський центр первинної медико-санітарної допомоги №7 за адресою: вул. Надії Алексєєнко, 30, м. Дніпро, під розміщення амбулаторії загальної практики сімейної медицини</t>
  </si>
  <si>
    <t>Реконструкція нежитлового приміщення КЗ "Дніпровський центр первинної медико-санітарної допомоги №7" за адресою: м. Дніпро, вул. Надії Алексєєнко, 106, під розміщення амбулаторії загальної практики сімейної медицини</t>
  </si>
  <si>
    <t>Реконструкція вхідної групи нежитлового приміщення №1001 з урахуванням вимог для безперешкодного доступу МГН, за адресою: вул. Надії Алексєєнко, 106, м. Дніпро</t>
  </si>
  <si>
    <t xml:space="preserve">Реконструкція нежитлового приміщення КЗ "Дніпровський центр первинної медико-санітарної допомоги №4" за адресою: м. Дніпро, вул. Набережна Перемоги, 118 під розміщення амбулаторії загальної практики сімейної медицини №12 </t>
  </si>
  <si>
    <t xml:space="preserve">Реконструкція нежитлового приміщення КЗ "Дніпровський центр первинної медико-санітарної допомоги №4" за адресою: м. Дніпро, вул. Новорічна, 77 під розміщення амбулаторії загальної практики сімейної медицини </t>
  </si>
  <si>
    <t xml:space="preserve">Реконструкція нежитлового приміщення КЗ "Дніпровський центр первинної медико-санітарної допомоги №4" за адресою: просп. Героїв 3, м. Дніпро, під розміщення амбулаторії загальної практики сімейної медицини  </t>
  </si>
  <si>
    <t xml:space="preserve">Реконструкція нежитлового приміщення КЗ "Дніпровський центр первинної медико-санітарної допомоги №1" за адресою: м. Дніпро, пр. О. Поля, 59 під розміщення амбулаторії загальної практики сімейної медицини  </t>
  </si>
  <si>
    <t xml:space="preserve">Реконструкція нежитлового приміщення КЗ "Дніпровський центр первинної медико-санітарної допомоги №10" за адресою: вул. Чаплинська, 96, м. Дніпро, під розміщення амбулаторії загальної практики сімейної медицини </t>
  </si>
  <si>
    <t>Реконструкція нежитлового приміщення КЗ "Дніпровський центр первинної медико-санітарної допомоги №5" за адресою: м.Дніпро, просп. Свободи, 99 під розміщення амбулаторії загальної практики сімейної медицини</t>
  </si>
  <si>
    <t xml:space="preserve">Реконструкція нежитлового приміщення КЗ "Дніпровський центр первинної медико-санітарної допомоги №4" за адресою: вул. Сімферопольська 19, м. Дніпро, під розміщення амбулаторії загальної практики сімейної медицини </t>
  </si>
  <si>
    <t>Реконструкція амбулаторії №9 КЗ  “ДЦПМСД №7”  за адресою: вул. Новошкільна, 92, м. Дніпро</t>
  </si>
  <si>
    <t xml:space="preserve">Реконструкція нежитлового приміщення КЗ "Дніпровський центр первинної медико-санітарної допомоги №1" за адресою: м. Дніпро, проспект Богдана Хмельницького 12-г  під розміщення амбулаторії загальної практики сімейної медицини  </t>
  </si>
  <si>
    <t xml:space="preserve"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№541 </t>
  </si>
  <si>
    <t>2017-2020</t>
  </si>
  <si>
    <t>2018-2020</t>
  </si>
  <si>
    <t>м. Кам'янське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</si>
  <si>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І черга)</t>
  </si>
  <si>
    <t>2016-2020</t>
  </si>
  <si>
    <t>2019 - 2021</t>
  </si>
  <si>
    <t>Реконструкція стадіону та спортивних майданчиків КЗ "Слобожанський учбово-виховний комплекс №1  "Загальноосвітня багатопрофільна школа ІІ-ІІІ ступенів - центр позашкільної освіти Слобожанської селищної ради, Дніпровського р-ну, Дніпропетровської області" за адресою: смт.Слобожанське, вул. Будівельників, 1. Коригування</t>
  </si>
  <si>
    <t>2019  – 2020</t>
  </si>
  <si>
    <t>1217368</t>
  </si>
  <si>
    <t>Капітальний ремонт комплексної системи протипожежного захисту в будівлі комунального закладу культури "Дніпровський національний академічний український музично-драматичний театр ім. Т.Г.Шевченка" Дніпропетровської обласної ради" за адресою: м. Дніпро, вул. Воскресенська, буд. 5</t>
  </si>
  <si>
    <t>Капітальний ремонт будівлі КЗК "Дніпропетровська обласна універсальна наукова бібліотека імені Первоучителів слов'янських Кирила і Мефодія", розташованого за адресою: вул. Ю. Савченка, 10, м. Дніпро, 49006</t>
  </si>
  <si>
    <t xml:space="preserve">Коригування проектно - кошторисної документації по об'єкту "Капітальний ремонт приміщень Діорами (зали №7) за адресою: пр. Д.Яворницького 16-А, м. Дніпро". Коригування. </t>
  </si>
  <si>
    <t>Розробка проектно-кошторисної документації та отримання позитивного експертного звіту по об'єкту: "Ремонтно-реставраційні роботи з підсилення фундаменту, на підставі технічного висновку  будівлі КЗК "Дніпропетровська обласна бібліотека для дітей", за адресою: 49027, м. Дніпро, вул. С.Єфремова, 9." (охоронний №56)</t>
  </si>
  <si>
    <t xml:space="preserve">Розробка проектно-кошторисної документації "Реставрація фасадів пам’ятки архітектури місцевого значення охор. №75 – будівлі КЗК "Дніпропетровський національний історичний музей ім. Д.І.Яворницького" ДОР за адресою: просп. Д. Яворницького, 18 у м. Дніпро </t>
  </si>
  <si>
    <t>Коригування проектно-кошторисної документації "Протиаварійні роботи до проекту реставрації пам’ятки історії місцевого значення охор. №1525 – будівля музею "Літературне Придніпров’я" за адресою: м. Дніпро, просп. Д.Яворницького, 64. Коригування"</t>
  </si>
  <si>
    <t xml:space="preserve">Розробка проектно-кошторисної документації "Реставрація фасадів пам’ятки історії місцевого значення охор. №1525 – будівлі музею "Літературне Придніпров’я" за адресою: м. Дніпро, просп. Д. Яворницького, 64" </t>
  </si>
  <si>
    <t xml:space="preserve">Коригування проектно-кошторисної документації  "Реставрація фасадів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№040001 - Н, №1064) на проспекті Д.Яворницького, 16 у місті Дніпро. Коригування" </t>
  </si>
  <si>
    <t>2013 – 2020</t>
  </si>
  <si>
    <t xml:space="preserve">Розробка проектно-кошторисної документації  "Протиаварійні роботи по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№040001 - Н, №1064) на проспекті Д.Яворницького, 16 у місті Дніпро." </t>
  </si>
  <si>
    <t>Капітальний ремонт покрівлі будівлі театрального відділення обласного комунального вищого учбового закладу "Дніпропетровський театрально-художній коледж" за адресою: м. Дніпро вул. Глінки, 11 корпус 1</t>
  </si>
  <si>
    <t>Капітальний ремонт  систем протипожежного захисту та сигналізації будівлі гуртожитку КЗ "Дніпропетровський коледж культури і мистецтв" ДОР за адресою: м. Дніпро, вул. С. Ковалевської, 10</t>
  </si>
  <si>
    <t>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</si>
  <si>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Надання загальної середньої освіти спеціалізованими закладами загальної середньої освіти</t>
  </si>
  <si>
    <t>Капітальний ремонт санітарно-гігієнічних приміщень корпусу „Прибудови” КЗО „Криворізький ліцей-інтернат з посиленою війського-фізичною підготовкою” ДОР” за адресою м. Кривий Ріг, вул. Ярослава Мудрого, 81</t>
  </si>
  <si>
    <t>Капітальний ремонт огорожі КЗО „ЗАГАЛЬНООСВІТНЯ САНАТОРНА ШКОЛА-ІНТЕРНАТ № 3 ДОР” по вул. Прапорна, 25, м. Дніпро. Коригування.</t>
  </si>
  <si>
    <t>Підсилення фундаменту навчального корпусу КЗО „Нікопольська загальноосвітня санаторна школа-інтернат І-ІІІ ступенів „Гармонія” ДОР” по вул. Бориса Мозолевського, 30 в м. Нікополь Дніпропетровської області. Капітальний ремонт. Коригування</t>
  </si>
  <si>
    <t>Капітальний ремонт зовнішніх мереж водопостачання та теплопостачання КЗО „Нікопольська загальноосвітня санаторна школа-інтернат І-ІІІ ступенів „Гармонія” Дніпропетровської обласної ради” за адресою: Дніпропетровська область, м. Нікополь, вул. Бориса Мозолевського, 30. Коригування 2020 р.</t>
  </si>
  <si>
    <t>Капітального ремонту дошкільної групи КЗО „Криворізький спеціальний багатопрофільний навчально-реабілітаціонний центр № 1” ДОР” за адресою: м. Кривий Ріг, вул. П'ятихатська, 17” Коригування</t>
  </si>
  <si>
    <t>Капітальний ремонт покрівлі спортивної зали (з утепленням) КЗО „Котовський навчально-реабілітаційний центр” Дніпропетровської обласної ради за адресою: с. Котовка, вул. Садова, 2, Магдалинівський район, Дніпропетровська область</t>
  </si>
  <si>
    <t>Капітальний ремонт покрівлі з утепленням спального корпусу для хлопців КЗО „Котовський навчально-реабілітаційний центр” Дніпропетровської обласної ради за адресою: с. Котовка, вул. Садова, 2, Магдалинівський район,  Дніпропетровська область</t>
  </si>
  <si>
    <t>Капітальний ремонт мережі внутрішнього пожежогасіння, автоматичної пожежної сигналізації, захисту від блискавки будівлі  КСНЗСП  „ДВУФК” ДОР” по вул. Гладкова, 39 у м. Дніпро. Коригування</t>
  </si>
  <si>
    <t>Капітальний ремонт приміщень 5 та 6 поверхів гуртожитку КЗВО „ДАНО” ДОР” за адресою: м. Дніпро, вул. Володимира Антоновича, 70. Коригування.</t>
  </si>
  <si>
    <t>Капітальний ремонт фасаду з утепленням будівлі навчального корпусу №2 КПНЗ “Дніпропетровський обласний центр науково-технічної творчості та інформаційних технологій учнівської молоді” за адресою Дніпропетровська область, м. Дніпро, вул.Ульянова, 4</t>
  </si>
  <si>
    <t>0717321</t>
  </si>
  <si>
    <t>Система пожежної сигналізації, система оповіщення про пожежу та управління евакуацією людей у приміщенні комунального закладу вищої освіти "Кам'янський медичний коледж" Дніпропетровської обласної ради" за адресою: Дніпропетровська обл., м. Кам'янське, вул. Медична, 7 (капітальний ремонт)</t>
  </si>
  <si>
    <t>Реконструкція аварійної частини будівлі літ. Б-2 та аварійної частини будівлі літ. Г-2 державного професійно-технічного навчального закладу „Західно-Дніпровський центр професійно-технічної освіти” по пров. Стовби, 1 у       м. Жовті Води</t>
  </si>
  <si>
    <t>Капітальний ремонт благоустрою КЗО „ЗАГАЛЬНООСВІТНЯ САНАТОРНА ШКОЛА-ІНТЕРНАТ № 3 ДОР” по вул. Прапорна, 25,          м. Дніпро. Коригування</t>
  </si>
  <si>
    <t>Капітальний ремонт майстерень КЗО  „Багатопрофільний навчально-реабілітаційний центр  „Сузір′я” ДОР” за адресою: вул. Тухачевського, 9, м.Кривий Ріг. Коригування</t>
  </si>
  <si>
    <t xml:space="preserve">Капітальний ремонт внутрішньої електричної мережі приміщень Комунального закладу освіти „Навчально-реабілітаційний центр „Квітонька” Дніпропетровської обласної ради”, за адресою: м. Дніпро, вул.Холодноярська, 28                                                         </t>
  </si>
  <si>
    <t>Капітальний ремонт будівлі „літ.А-3” КОМУНАЛЬНОГО ЗАКЛАДУ ВИЩОЇ ОСВІТИ „ДНІПРОВСЬКА АКАДЕМІЯ НЕПЕРЕРВНОЇ ОСВІТИ” ДНІПРОПЕТРОВСЬКОЇ ОБЛАСНОЇ РАДИ” за адресою: м. Дніпро, вул.Володимира Антоновича, 70</t>
  </si>
  <si>
    <t>Капітальний ремонт частини благоустрою прибудинкової території з улаштування пандусу КВНЗ "Дніпропетровська академія музики ім.М.Глінки" Дніпропетровської обласної ради" по вул. Ливарна,10 в м.Дніпро</t>
  </si>
  <si>
    <t>0611050</t>
  </si>
  <si>
    <t>1050</t>
  </si>
  <si>
    <t>0611110</t>
  </si>
  <si>
    <t>1110</t>
  </si>
  <si>
    <t>0930</t>
  </si>
  <si>
    <t>Підготовка кадрів закладами професійної (професійно-технічної) освіти та іншими закладами освіти</t>
  </si>
  <si>
    <t>1117325</t>
  </si>
  <si>
    <t>Виготовлення проектно-кошторисної документації "Капітальний ремонт побутової будівлі з спортзалом комунального закладу "Дніпропетровська обласна школа вищої спортивної майстерності"</t>
  </si>
  <si>
    <t>Виготовлення проектно-кошторисної документації "Капітальний ремонт даху основної будівлі комунального закладу "Дніпропетровська обласна школа вищої спортивної майстерності"</t>
  </si>
  <si>
    <t>Будіавництво малого групового будинку №1 за адресою:Дніпропетровська область, м.Кам'янське, бульвар Незалежності, в районі будинку 29</t>
  </si>
  <si>
    <t>Раївська сільська об'єднана територіальна громада</t>
  </si>
  <si>
    <t xml:space="preserve">Будівництво малого групового будинку за адресою: Дніпропетровська область, Синельниківський район, с. Раївка, вул. Таланова, 14-а </t>
  </si>
  <si>
    <t>Реконструкція плавального басейну КЗО "Загальноосвітня санаторна школа-інтернат №3" ДОР по вул.Прапорна, 25, м.Дніпропетровськ</t>
  </si>
  <si>
    <t>Капітальний ремонт КЗ  “Дошкільний навчальний заклад (ясла-садок) № 165” Дніпровської міської ради по просп. Гагаріна, 147</t>
  </si>
  <si>
    <t>Капітальний ремонт КЗ “Дошкільний навчальний заклад (ясла-садок) № 210” Дніпровської міської ради по просп. Гагаріна, 173 - а</t>
  </si>
  <si>
    <t>Капітальний ремонт будівлі КЗ освіти "Навчально-виховний комплекс № 104" "Середня загальноосвітня школа - дошкільний навчальний заклад ( ясла-садок)"Дніпропетровської міської ради, м. Дніпро, вул. Ясенова, 65 Дніпропетровська область</t>
  </si>
  <si>
    <t xml:space="preserve">Капітальний ремонт будівлі з утепленням КЗО ССЗШ № 126 з поглибленим вивченням французької мови м. Дніпро </t>
  </si>
  <si>
    <t xml:space="preserve">Капітальний ремонт будівлі  КЗО “Спеціалізована середня загальноосвітня школа № 9 з поглибленим вивченням англійської мови” ДМР  м. Дніпро </t>
  </si>
  <si>
    <t xml:space="preserve">Капітальний ремонт будівлі та елементів благоустрою території Комунального закладу освіти "Навчально-виховний комплекс № 33 "Маріїнська багатопрофільна гімназія – загальноосвітній навчальний заклад  І ступеня" Дніпровської міської ради по вул. Троїцькій, 1  у м. Дніпрі  </t>
  </si>
  <si>
    <t xml:space="preserve">Капітальний ремонт з утепленням фасаду будівлі КСНЗСП “ДВУФК” ДОР” за адресою: вулиця Гладкова,  39, м.Дніпро, 49033 </t>
  </si>
  <si>
    <t>2019-2020</t>
  </si>
  <si>
    <t>Капітальний ремонт будівлі учбового корпусу ОКЗО “Криворізька загальноосвітня санаторна школа-інтернат № 7  І – ІІ ступенів”, розташованої за адресою:вул. Мелешкіна, 27 у Саксаганському районі м. Кривого Рогу. Коригування</t>
  </si>
  <si>
    <t>2016 – 2018</t>
  </si>
  <si>
    <t xml:space="preserve">Реконструкція комунального закладу "Павлоградська загальноосвітня школа І-ІІІ ступенів № 9" Павлоградської міської ради Дніпропетровської області за адресою: вул. Озерна, 87,  м. Павлоград </t>
  </si>
  <si>
    <t>м. Синельникове</t>
  </si>
  <si>
    <t xml:space="preserve">Капітальний ремонт загальноосвітньої школи № 7 у м. Синельникове Дніпропетровської області </t>
  </si>
  <si>
    <t xml:space="preserve">Капітальний ремонт загальноосвітньої школи № 7 у м. Синельникове Дніпропетровської області (І черга) </t>
  </si>
  <si>
    <t xml:space="preserve">Капітальний ремонт загальноосвітньої школи № 7 у м. Синельникове Дніпропетровської області (II черга) </t>
  </si>
  <si>
    <t>Васильківський район</t>
  </si>
  <si>
    <t>Капітальний ремонт Чаплинської опорної школи Васильківського району Дніпропетровської області</t>
  </si>
  <si>
    <t xml:space="preserve">Капітальний ремонт НВК в с. Ганнівка Верхньодніпровського району Дніпропетровської області </t>
  </si>
  <si>
    <t>Магдалинівський район</t>
  </si>
  <si>
    <t xml:space="preserve">Реконструкція опорної школи смт. Магдалинівка, вул. Центральна, 12 Магдалинівський район Дніпропетровської області  </t>
  </si>
  <si>
    <t>Капітальний ремонт ДНЗ № 2 за адресою: Дніпропетровська область,м. П'ятихатки, вул. Гагаріна,  200</t>
  </si>
  <si>
    <t>Апостолівська міська об'єднана територіальна громада</t>
  </si>
  <si>
    <t>Капітальний ремонт загальноосвітньої школи № 3 по вул. Визволення, 30 в м. Апостолове Дніпропетровської області</t>
  </si>
  <si>
    <t>2017-2021</t>
  </si>
  <si>
    <t>П'ятихатський район</t>
  </si>
  <si>
    <t>Сурсько-Литовська сільська об'єднана територіальна громада</t>
  </si>
  <si>
    <t xml:space="preserve">Капітальний ремонт Сурсько-Литовської середньої школи Дніпровського району Дніпропетровської області </t>
  </si>
  <si>
    <t>Софіївська селищна об'єднана територіальна громада</t>
  </si>
  <si>
    <t>Капітальний ремонт будівлі КЗ “Софіївська ЗОШ І – ІІІ ступенів” за адресою: вул. Чкалова, 1 в смт Софіївка Софіївського району Дніпропетровської області</t>
  </si>
  <si>
    <t>Царичанська селищна об'єднана територіальна громада</t>
  </si>
  <si>
    <t>Капітальний ремонт внутрішніх приміщень комунального опорного загальноосвітнього навчального закладу “Іларіонівська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</t>
  </si>
  <si>
    <t>Карпівська сільська  об'єднана територіальна громада</t>
  </si>
  <si>
    <t xml:space="preserve">Капітальний ремонт опорної КЗ “Карпівська середня загальноосвітня школа І – ІІІ ступенів” по вул. Молодіжна, 52 в с. Карпівка Широківського району  Дніпропетровської області </t>
  </si>
  <si>
    <t>Перещепинська міська об'єднана територіальна громада</t>
  </si>
  <si>
    <t>Капітальний ремонт приміщень будівлі акушерського корпусу за адресою вул. Кропоткіна, 16, м. Жовті Води</t>
  </si>
  <si>
    <t xml:space="preserve">Капітальний ремонт будівлі інфекційного відділення КЗ “Марганецька центральна міська лікарня” ДОР” за адресою: Дніпропетровська обл., м. Марганець, вул. Паркова, буд. 15 </t>
  </si>
  <si>
    <t xml:space="preserve">Капітальний ремонт будівлі амбулаторії загальної практики сімейної медицини по вул. Центральна, 7, в с. Сурсько - Литовське Дніпровського району Дніпропетровської області </t>
  </si>
  <si>
    <t>1517323</t>
  </si>
  <si>
    <t>Царичанський район</t>
  </si>
  <si>
    <t>Могилівський пансіонат геріатрії. Реконструкція.  Посилення фундаментів. с.Могилів - 1 Царичанського району Дніпропетровської області</t>
  </si>
  <si>
    <t>Грушівська сільська об'єднана територіальна громада</t>
  </si>
  <si>
    <t xml:space="preserve">Капітальний ремонт будинку культури за адресою: 53850, Дніпропетровська область, Апостолівський район, с.Грушівка , вул. Олександра Довженка, 37 </t>
  </si>
  <si>
    <t xml:space="preserve"> у тому числі проектні роботи  </t>
  </si>
  <si>
    <t>2 934 083</t>
  </si>
  <si>
    <t>2016-2019</t>
  </si>
  <si>
    <t xml:space="preserve">Капітальний ремонт фасаду спортивного комплексу стадіону “Металург” ДЮСШ №1 по пр.Металургів,5 м.Кривий Ріг, 50006 </t>
  </si>
  <si>
    <t>1517330</t>
  </si>
  <si>
    <t>7330</t>
  </si>
  <si>
    <t>Будівництво інших об'єктів комунальної власності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</si>
  <si>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</si>
  <si>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м.Дніпро</t>
  </si>
  <si>
    <t>Реставрація з пристосуванням будівлі комунального підприємства "Дніпропетровська філармонія імені Л.Б.Когана" Дніпропетровської обласної ради (об'єкту культурної спадщини національного значення охор. № 1075), розташованого за адресою: м.Дніпро, вул. Воскресенська, 6</t>
  </si>
  <si>
    <t>2012-2020</t>
  </si>
  <si>
    <t xml:space="preserve">Будівництво ДНЗ на 115 місць,  вул. І.Малки, м. Покров </t>
  </si>
  <si>
    <t>Петропавлівський район</t>
  </si>
  <si>
    <t xml:space="preserve">Капітальний ремонт Петропавлівської ЗОШ №2 смт Петропавлівка Петропавлівського району Дніпропетровської області </t>
  </si>
  <si>
    <t>Лихівська селищна об'єднана територіальна громада</t>
  </si>
  <si>
    <t>Капітальний ремонт Лихівської середньої загальноосвітньої школи смт Лихівка  П'ятихатського району Дніпропетровської області</t>
  </si>
  <si>
    <t>Покровська селищна об'єднана територіальна громада</t>
  </si>
  <si>
    <t xml:space="preserve">Капітальний ремонт “НВК “ЗОШ І-ІІІ ступенів №1 – Покровський ліцей”, смт Покровське, Покровського району Дніпропетровської області </t>
  </si>
  <si>
    <t>Лошкарівська сільська об'єднана територіальна громада</t>
  </si>
  <si>
    <t xml:space="preserve">Капітальний ремонт дитячого садочка у селі Павлопілля Нікопольського району Дніпропетровської області </t>
  </si>
  <si>
    <t>Капітальний ремонт амбулаторії № 6 КЗ “ДЦПМСД № 7” за адресою:вул. Амбулаторна, 1, м. Дніпро. Коригування</t>
  </si>
  <si>
    <t>2017-2019</t>
  </si>
  <si>
    <t>Капітальний ремонт амбулаторії № 7 КЗ “ДЦПМСД №7” за адресою:м. Дніпро вул. Філософська, 62. Коригування</t>
  </si>
  <si>
    <t>м. Нікополь,</t>
  </si>
  <si>
    <t xml:space="preserve">Капітальний ремонт фасаду з встановленням енергозберігаючих вікон та теплоізоляцією зовнішніх стін будівлі комунального закладу “Нікопольська середня загальноосвітня школа I—III ступеня № 10” за адресою:вул. Некрасова, 43 а, м. Нікополь, Дніпропетровської області </t>
  </si>
  <si>
    <t>Широківський район</t>
  </si>
  <si>
    <t xml:space="preserve">Реконструкція гуртожитку на 100 місць під спальний корпус КЗ “Стародобровільський ПНІ” ДОР” по вул. Степовій, 2-В, 
с. Стародобровільське Широківського району Дніпропетровської обл. </t>
  </si>
  <si>
    <t xml:space="preserve">Капітальний ремонт (санація) будівель дитячого дошкільного навчального закладу № 1 “Чайка”, за адресою: провул. Больничний, 13 , смт Софіївка, Софіївського району, Дніпропетровської області </t>
  </si>
  <si>
    <t xml:space="preserve">Капітальний ремонт (санація) будівель дитячого дошкільного навчального закладу № 2 “Ромашка”, за адресою: вул. Шкільна, 19Б, смт Софіївка, Софіївського району, Дніпропетровської області </t>
  </si>
  <si>
    <t xml:space="preserve">Капітальний ремонт (санація) будівель дитячого дошкільного навчального закладу № 3 “Берізка”, за адресою: вул. Молодіжна, 7, смт Софіївка, Софіївського району, Дніпропетровської області </t>
  </si>
  <si>
    <t>Будівництво амбулаторії на 1-2 лікаря з житлом за адресою: Дніпропетровська область, Нікопольський район ,  с. Південне, вул. Центральна, 13 Б</t>
  </si>
  <si>
    <t xml:space="preserve"> м. Тернівка </t>
  </si>
  <si>
    <t xml:space="preserve">Капітальний ремонт КЗ “Дитячо-юнацька спортивна школа “Темп” м. Тернівка </t>
  </si>
  <si>
    <t xml:space="preserve">Реконструкція мереж електропостачання КП "Дніпропетровський обласний спеціалізований реабілітаційний центр "Солоний лиман" Дніпропетровської обласної ради" для роботи від автономного джерела живлення по вул. Лісна, с. Новотроїцьке, Новомосковського району </t>
  </si>
  <si>
    <t>Реконструкція існуючих споруд водонапірних башт 1 та 2 КП "Дніпропетровський обласний спеціалізований реабілітаційний центр "Солоний лиман" Дніпропетровської обласної ради", село Новотроїцьке, вулиця Герасименка, будинок 94, Новомосковського району, Дніпропетровської області</t>
  </si>
  <si>
    <t>Реконструкція комерційного вузла обліку КП "Кам'янський протитуберкульозний диспансер" ДОР" (піролізний інсинератор) за адресою: Дніпропетровська область, м. Кам'янське, пр. Аношкіна, 70</t>
  </si>
  <si>
    <t xml:space="preserve">Виготовлення проектно-кошторисної документації "Реконструкція приміщень Гр.№5 та Гр.№11 під постійне перебування матері та дитини КП "Спеціалізований центр медико-соціальної реабілітації дітей" ДОР" за адресю: м. Дніпро, вул. 20-річчя Перемоги, 34" </t>
  </si>
  <si>
    <t>КЗ "Обласний центр обласний центр екстреної медичної допомоги та медицини катастроф"ДОР" вул. Лікарняна 1, м. Новомосковськ. Реконструкція комерційного вузла обліку природного газу: топкова</t>
  </si>
  <si>
    <t>Внутрішнє газопостачання КЗ "Дніпропетровське обласне бюро судово-медичної експертизи" ДОР" за адресою: м. Кам'янське, пр. Аношкіна, 67-2</t>
  </si>
  <si>
    <t>Капітальний ремонт по заміні пасажирського ліфта рег. № 69717, що є складовою частиною нового хірургічного корпусу КЗ "Дніпропетровська обласна клінічна лікарня ім. І. І. Мечникова" за адресою: пл. Соборна,14, м. Дніпро</t>
  </si>
  <si>
    <t>Капітальний ремонт автоматичної пожежної сигналізації в новому хірургічному корпусі КЗ "Дніпропетровська обласна клінічна лікарня ім. І.І. Мечникова" за адресою: пл. Соборна, 14 м. Дніпро. Коригування.</t>
  </si>
  <si>
    <t>Капітальний ремонт будівлі, інвентарний номер 10310074 психіатричного відділення із застосуванням примусових заходів медичного характеру із суворим наглядом за адресою: вул. Бехтерева, 1, м. Дніпро КП "Дніпропетровська клінічна психіатрична лікарня" ДОР"</t>
  </si>
  <si>
    <t>Капітальний ремонт по заміні вікон у будівлях КП "Гейківська психоневрологічна лікарня" ДОР" за адресою: вул. Вишнева, 31-а, с. Гейківка Криворізького району Дніпропетровської області</t>
  </si>
  <si>
    <t xml:space="preserve">Капітальний ремонт зовнішньої системи водовідведення дитячого відділеня КП "Криворізька багатопрофільна лікарня з надання психіатричної допомоги" Дніпропетровської обласної ради" за адресою: м. Кривий Ріг, вул. Сєченова, 66б </t>
  </si>
  <si>
    <t xml:space="preserve">Капітальний ремонт по заміні віконних та дверних блоків в відділеннях лікарні та в структурних підрозділах КП "Дніпропетровський обласний спеціалізований реабілітаційний центр "Солоний лиман" Дніпропетровської обласної ради", с. Новотроїцьке, Новомосковського району </t>
  </si>
  <si>
    <t>Виготовлення проектно-кошторисної документації "Капітальний ремонт покрівлі фізіотерапевтичного відділення №1 КП "Дніпропетровський обласний спеціалізований реабілітаційний центр "Солоний лиман" Дніпропетровської обласної ради", с. Новотроїцьке, Новомосковського району"</t>
  </si>
  <si>
    <t>Капітальний ремонт малого басейну КП "Дніпропетровський обласний спеціалізований реабілітаційний центр "Солоний лиман" Дніпропетровської обласної ради", с. Новотроїцьке, Новомосковського району</t>
  </si>
  <si>
    <t>Капітальний ремонт великого басейну КП "Дніпропетровський обласний спеціалізований реабілітаційний центр "Солоний лиман" Дніпропетровської обласної ради", с. Новотроїцьке, Новомосковського району</t>
  </si>
  <si>
    <t>Капітальний ремонт частини приміщень КП "ДОКЛПО "Фтизіатрія" ДОР" під відділення реанімації (інтенсивної терапії) вул. Бехтерева, 12, м. Дніпро</t>
  </si>
  <si>
    <t>Система протипожежного захисту: система пожежної сигналізації, система оповіщення про пожежу та управління евакуюванням людей, система передачі тревожних сповіщень по об'єкту "Комунальне підприємство "Дніпропетровський обласний госпіталь ветеранів війни" Дніпропетровської обласної ради"</t>
  </si>
  <si>
    <t>Капітальний ремонт цоколя та відмостки головного корпусу КП "Спеціалізований центр медико-соціальної реабілітації дітей" ДОР" за адресою: м. Дніпро, вул. 20-річчя Перемоги, 34</t>
  </si>
  <si>
    <t>Виготовлення проектно-кошторисної документації "Капітальний ремонт покрівлі головного корпусу КП "Кам'янський протитуберкульозний диспансер" ДОР" за адресою: м. Кам'янське, пр-т Аношкіна, 70"</t>
  </si>
  <si>
    <t>Капітальний ремонт приміщень дитячого відділення комунального підприємства "Криворізький протитуберкульозний диспансер" Дніпропетровської обласної ради" за адресою: м. Кривий Ріг, вул. Кемерівська, 35</t>
  </si>
  <si>
    <t>Капітальний ремонт внутрішнього водопроводу, каналізації, сантехнічного обладнання та пожарного водоводу будівлі дитячого відділення КП "Криворізький протитуберкульозний диспансер № 2" ДОР" за адресою: вул.Кемерівська, 35, м. Кривий Ріг</t>
  </si>
  <si>
    <t>Капітальний ремонт фасаду головного корпусу КП "КШВД" ДОР" за адресою: 50071, м. Кривий Ріг, вул. Володимира Великого, 25</t>
  </si>
  <si>
    <t>Капітальний ремонт покриття вимощення та двору з забезпеченням водовідведення від головного корпусу Комунального підприємства "Нікопольський медичний спеціалізований центр медико-соціальної реабілітації дітей" Дніпропетрвоської обласної ради" по вулиці Р. Кириченко, 20 м. Нікополь, Дніпропетровської області</t>
  </si>
  <si>
    <t>Капітальний  ремонт санітарної кімнати першого поверху та прилеглого коридору КЗ "Нікопольський медичний спеціалізований центр медико-соціальної реабілітації дітей" ДОР" по вул. Раїси Кириченко, 20 в м. Нікополь, Дніпропетровської області</t>
  </si>
  <si>
    <t>Капітальний ремонт ванного відділення КП "Дитячий санаторій №1" ДОР", за адресою: м. Дніпро, вул. Тополина, 41</t>
  </si>
  <si>
    <t>Капітальний ремонт будівлі та благоустрою території комунального закладу "Дитячий протитуберкульозний санаторій №5" Дніпропетровської обласної ради", розташованого за адресою: м. Дніпро, вул. Щепкіна, буд. 35</t>
  </si>
  <si>
    <t xml:space="preserve">Капітальний ремонт системи вентиляції харчоблоку КЗ "Криворізький спеціалізований будинок дитини"ДОР" м. Кривий Ріг, бул. Маршала Василевського, 11-а </t>
  </si>
  <si>
    <t>Капітальний ремонт частини покрівлі КП "Дніпропетровська обласна станція переливання крові" за адресою: м. Дніпро, пр. Богдана Хмельницького,17</t>
  </si>
  <si>
    <t>Капітальний ремонт даху будівлі Індустріальної підстанції що знаходиться за адресою м.Дніпро, вул. Всеволода Нестайка,5 КП "Обласний центр екстреної медичної допомоги та медицини катастроф"ДОР"</t>
  </si>
  <si>
    <t xml:space="preserve">Капітальний ремонт системи опалення Новокодацької підстанції, що знаходиться за адресою м. Дніпро, вул. Талаліхіна, 6а КЗ "Обласний центр екстреної медичної допомоги та медицини катастроф"ДОР" </t>
  </si>
  <si>
    <t xml:space="preserve">Капітальний ремонт системи опалення  Індустріальної підстанції, що знаходиться за адресою м. Дніпро, вул. Всеволода Нестайка, 5 КЗ "Обласний центр екстреної медичної допомоги та медицини катастроф"ДОР" </t>
  </si>
  <si>
    <t>Капітальний ремонт даху будівлі Верхньодніпровської підстанції, що знаходиться за адресою м. Верхньодніпровськ, вул. Гагаріна, 16  КЗ "Обласний центр екстреної медичної допомоги та медицини катастроф"ДОР"</t>
  </si>
  <si>
    <t xml:space="preserve">Капітальний ремонт м'якої покрівлі  гаражів підстанції №2 за адресою: м. Кривий Ріг, вул. Пушкіна, 46а КЗ "Криворізька станція швидкої медичної допомоги"ДОР" </t>
  </si>
  <si>
    <t>Виготовлення проектно-кошторисної документації "Капітальний ремонт покрівлі головного корпусу КП "Обласна стоматологічна поліклініка"ДОР" м. Дніпро, вул. Михайла Грушевського, 65"</t>
  </si>
  <si>
    <t xml:space="preserve">2019 – 2020 </t>
  </si>
  <si>
    <t xml:space="preserve">2020 – 2019 </t>
  </si>
  <si>
    <t xml:space="preserve">2018 – 2020 </t>
  </si>
  <si>
    <t xml:space="preserve">2017 – 2021 </t>
  </si>
  <si>
    <t xml:space="preserve">2020 – 2021 </t>
  </si>
  <si>
    <t xml:space="preserve">2020 – 2022 </t>
  </si>
  <si>
    <t>2018 – 2022</t>
  </si>
  <si>
    <t xml:space="preserve">2018 – 2021 </t>
  </si>
  <si>
    <t xml:space="preserve">2019 – 2021 </t>
  </si>
  <si>
    <t>Капітальний ремонт вузлів обліку ДМП ВКГ "Дніпро-Західний Донбас"</t>
  </si>
  <si>
    <t>Реконструкція КРУ - 6 кВ підстанції 35/6 кВ Насосної станції I підйому КП ДОР "Аульський водовід"</t>
  </si>
  <si>
    <t xml:space="preserve">Реконструкція водоводів №2, №3 комунального підприємства Дніпропетровської обласної ради "Аульський водовід", ПК-325 </t>
  </si>
  <si>
    <t>м. Вільногірськ</t>
  </si>
  <si>
    <t xml:space="preserve">Будівництво міського парку по вул Центральна  м.Вільногірськ Дніпропетровської області </t>
  </si>
  <si>
    <t xml:space="preserve">Капітальний ремонт елементів благоустрою по вул. Хмельницького з відновленням дорожнього покриття від вул. Горького до вул. Маяковського м. Жовті Води Дніпропетровської області </t>
  </si>
  <si>
    <t xml:space="preserve">Реконструкція парку Гірників по вул. І.Малки в м.Покров Дніпропетровської області </t>
  </si>
  <si>
    <t>Благоустрій території паркової зони в районі вул. Миру в м. Синельникове Дніпропетровської області – капітальний ремонт</t>
  </si>
  <si>
    <t xml:space="preserve">Реконструкція мереж водопостачання с. Оленівка, Магдалинівського району Дніпропетровської області </t>
  </si>
  <si>
    <t xml:space="preserve">Реконструкція системи водопостачання с.Майорка Дніпропетровського району </t>
  </si>
  <si>
    <t>Сурсько-Литовська сільська об’єднана територіальна громада</t>
  </si>
  <si>
    <t xml:space="preserve">Будівництво системи водопостачання об'єднаних громад сіл Новомиколаївка, Сурсько-Литовське, Сурсько-Клевцеве та Зелений Гай  Дніпропетровського району Дніпропетровської області </t>
  </si>
  <si>
    <t xml:space="preserve">Слобожанська селищна об’єднана територіальна громада </t>
  </si>
  <si>
    <t>Благоустрій території паркової зони селища Слобожанське Дніпровського району Дніпропетровської області – капітальний ремонт</t>
  </si>
  <si>
    <t xml:space="preserve">Покровська селищна об’єднана територіальна громада </t>
  </si>
  <si>
    <t>Благоустрій території паркової зони в смт Покровське Покровського району Дніпропетровської області – капітальний ремонт</t>
  </si>
  <si>
    <t xml:space="preserve">Софіївська селищна об’єднана територіальна громада </t>
  </si>
  <si>
    <t>Капітальний ремонт бульвару Шевченка в смт Софіївка Софіївського району Дніпропетровської області</t>
  </si>
  <si>
    <t xml:space="preserve">Нове будівництво  магістрального водогону Томаківка – Кисличувате – Преображенка  Томаківського району  </t>
  </si>
  <si>
    <t xml:space="preserve">Царичанська селищна об’єднана територіальна громада </t>
  </si>
  <si>
    <t>Реконструкція центральної площі та паркової зони в смт Царичанка Царичанського району Дніпропетровської області</t>
  </si>
  <si>
    <t xml:space="preserve">Реконструкція житлового будинку № 118а по вул. Комсомольській в смт Царичанка Царичанського району Дніпропетровської області </t>
  </si>
  <si>
    <t xml:space="preserve">Межівська селищна  об’єднана територіальна громада </t>
  </si>
  <si>
    <t>Благоустрій території парку Центральний в смт Межова Межівського району Дніпропетровської області – капітальний ремонт</t>
  </si>
  <si>
    <t xml:space="preserve">Петриківська селищна об’єднана територіальна громада </t>
  </si>
  <si>
    <t>Благоустрій території паркової зони смт Петриківка Петриківського району  Дніпропетровської області – капітальний ремонт</t>
  </si>
  <si>
    <t>Капітальний ремонт об’єктів благоустрою по вул. Центральна (в районі будівель за № 44, 44-А та 46) та по вул. Набережна (від буд. 50 до буд. 62) в м. Підгородне Дніпровського району Дніпропетровської області</t>
  </si>
  <si>
    <t xml:space="preserve">Любимівська сільська об’єднана територіальна громада </t>
  </si>
  <si>
    <t xml:space="preserve">Реконструкція насосної станції №3  та ділянки водогону від НС для водопостачання с. Перше Травня на території Любимівської сільської ради  Дніпропетровського району </t>
  </si>
  <si>
    <t xml:space="preserve">Реконструкція парку ім. Федора Мершовцева  м. Кривий Ріг (ІІ черга) </t>
  </si>
  <si>
    <t xml:space="preserve">м. Павлоград </t>
  </si>
  <si>
    <t xml:space="preserve">Капітальний ремонт площі Соборна м. Павлоград </t>
  </si>
  <si>
    <t>Капітальний ремонт тротуару по вул. Горького від будинку № 51 до будинку № 77 в смт Покровське Покровського району Дніпропетровської області</t>
  </si>
  <si>
    <t>Капітальний ремонт тротуару по вул. Соборна від будинку № 87 до будинку № 149 в смт Покровське Покровського району Дніпропетровської області</t>
  </si>
  <si>
    <t>Капітальний ремонт тротуару по вул. Д.Яворницького від будинку № 102 до будинку № 164 в смт Покровське Покровського району Дніпропетровської області</t>
  </si>
  <si>
    <t>Капітальний ремонт автомобільної дороги державного значення Т-04-29 Станція Верхньодніпровськ ‒ Верхівцеве – Божедарівка на ділянках км 0+000 – км 14+491, км 18+491 – км 37+636</t>
  </si>
  <si>
    <t>Капітальний ремонт шляхопроводу з підходами на км 301+900 автомобільної дороги загального користування державного значення М-04 Знам’янка – Луганськ – Ізварине (на м. Волгоград через мм. Дніпро, Донецьк)</t>
  </si>
  <si>
    <t>Капітальний ремонт шляхопроводу з підходами на км 228+703 автомобільної дороги загального користування державного значення М-18 Харків – Сімферополь – Алушта – Ялта</t>
  </si>
  <si>
    <t xml:space="preserve">Капітальний ремонт дороги на вул. Толстого (від вул. Української до вул.Купріна) в м. Кривому Розі </t>
  </si>
  <si>
    <t>Капітальний ремонт дороги на проспекті 200-річчя Кривого Рогу від площі 30-річчя Перемоги до вул. Спаської в Саксаганському районі м. Кривий Ріг Дніпропетровської області</t>
  </si>
  <si>
    <t>Капітальний ремонт дороги на проспекті 200-річчя Кривого Рогу від вул. Спаської до вул. Едуарда Фукса в Саксаганському районі в м. Кривий Ріг Дніпропетровської області</t>
  </si>
  <si>
    <t>2019</t>
  </si>
  <si>
    <t>Капітальний ремонт дороги по вул. Херсонській від вул. Соборної до вул.Добролюбова в м. Нікополь Дніпропетровської області</t>
  </si>
  <si>
    <t xml:space="preserve"> м. Покров</t>
  </si>
  <si>
    <t>Капітальний ремонт дороги по вул. Партизанська в м.Покров Дніпропетровської області</t>
  </si>
  <si>
    <t xml:space="preserve">Капітальний ремонт дорожнього покриття проїжджої частини по вул. Шкільна в м. Першотравенськ Дніпропетровської області </t>
  </si>
  <si>
    <t>2018-2019</t>
  </si>
  <si>
    <t>Капітальний ремонт дороги по вулиці Берегова смт Обухівка Дніпровського району Дніпропетровської області</t>
  </si>
  <si>
    <t>Капітальний ремонт дороги по вул. Висока від провулку Новий до вул. Берегової смт Обухівка Дніпровського району Дніпропетровської області</t>
  </si>
  <si>
    <t>Капітальний ремонт внутрішньоквартального проїзду по вулиці Зарічна смт Обухівка Дніпровського районуДніпропетровської області</t>
  </si>
  <si>
    <t>Криворізький район</t>
  </si>
  <si>
    <t xml:space="preserve">Капітальний ремонт дороги по вул. Сагайдачного в с. Лозуватка Криворізького району Дніпропетровської області </t>
  </si>
  <si>
    <t>Капітальний ремонт дороги по вул. Зарічна в с. Лозуватка Криворізького району Дніпропетровської області</t>
  </si>
  <si>
    <t>Капітальний ремонт автомобільної дороги загального користування місцевого значення О040503 /Н-23/ – Лозуватка у Криворізькому районі Дніпропетровської області</t>
  </si>
  <si>
    <t xml:space="preserve">Капітальний ремонт автомобільної дороги загального користування місцевого значення О040504 Лозуватка – станція Грекувата у Криворізькому районі Дніпропетровської області </t>
  </si>
  <si>
    <t>Нікопольський район</t>
  </si>
  <si>
    <t>Капітальний ремонт автомобільної дороги загального користування місцевого значення О041106 Зелене – Богданівка – Богуслав км 18+600 – км 33+830 Павлоградського району Дніпропетровської області</t>
  </si>
  <si>
    <t>Капітальний ремонт автомобільної дороги загального користування місцевого значення О041302 Петропавлівка – Сонцеве – Богданівка км 16+350 – км 26+075 Павлоградського району Дніпропетровської області</t>
  </si>
  <si>
    <t>Покровський район</t>
  </si>
  <si>
    <t xml:space="preserve">Капітальний ремонт дороги по вул. Соборна (Пролетарська) в смт Просяна Покровського району </t>
  </si>
  <si>
    <t>Капітальний ремонт шляхопроводу на ділянці км 3+529 автомобільної дороги загального користування місцевого значення О041706/Н-08/ – Микільське-на-Дніпрі Солонянського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</si>
  <si>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С042126 Олександрія – Тихий Став км 0+000 – км 6+180 Широківського району Дніпропетровської області </t>
  </si>
  <si>
    <t>Юр’ївський район</t>
  </si>
  <si>
    <t>Вербківська сільська об'єднана територіальна громада</t>
  </si>
  <si>
    <t>Капітальний ремонт автомобільної дороги загального користування місцевого значення С041103 Новомиколаївське – /ДОТ – Вербки – Степ – Нова Русь/ на ділянці км 4+829 – км 6+087 (окремими ділянками) Павлоградського району Дніпропетровської області</t>
  </si>
  <si>
    <t>Сурсько-Литовська сільська  об'єднана територіальна громада</t>
  </si>
  <si>
    <t>Капітальний ремонт дороги по вул. Космічна с. Сурсько-Литовське Дніпровського району Дніпропетровської області</t>
  </si>
  <si>
    <t>Аулівська селищна об'єднана територіальна громада</t>
  </si>
  <si>
    <t>Капітальний ремонт дороги по вулиці Калинова смт Аули Криничанського району Дніпропетровської області</t>
  </si>
  <si>
    <t>Капітальний ремонт дороги по вулиці І.Сірка смт Аули Криничанського району Дніпропетровської області</t>
  </si>
  <si>
    <t>Божедарівська селищна об'єднана територіальна громада</t>
  </si>
  <si>
    <t>Капітальний ремонт дороги по пров. Садовому, с. Болтишка Криничанського району Дніпропетровської області</t>
  </si>
  <si>
    <t>Капітальний ремонт дороги по вул. Гагаріна, с. Болтишка Криничанського району Дніпропетровської області</t>
  </si>
  <si>
    <t>Капітальний ремонт дороги по пров. Шевченко, с. Болтишка Криничанського району Дніпропетровської області</t>
  </si>
  <si>
    <t>Криничанська селищна об'єднана територіальна громада</t>
  </si>
  <si>
    <t>Капітальний ремонт дороги по вул. Незалежності від буд. № 30 до буд. № 72 с. Маломихайлівка Криничанського району Дніпропетровської області</t>
  </si>
  <si>
    <t>Томаківська селищна об'єднана територіальна громада</t>
  </si>
  <si>
    <t>Капітальний ремонт дороги по вулиці Центральній с. Китайгородка Томаківського району Дніпропетровської області</t>
  </si>
  <si>
    <t>Царичанська селищна рада</t>
  </si>
  <si>
    <t>Капітальний ремонт дороги по вул. Центральній с. Юр’ївка Царичанського району Дніпропетровської області</t>
  </si>
  <si>
    <t>НЕРОЗПОДІЛЕНІ  КОШТИ  СКРІВАЕМ!!!!!!</t>
  </si>
  <si>
    <t>Капітальний ремонт дороги по вулиці Осінній в смт Магдалинівка Магдалинівського района Дніпропетровської області</t>
  </si>
  <si>
    <t>Капітальний ремонт дороги по вул. Ювілейна смт Магдалинівка Магдалинівського района Дніпропетровської області</t>
  </si>
  <si>
    <t xml:space="preserve">Капітальний ремонт автомобільної дороги загального користування місцевого значення С041907 Запорізьке – Запорізька Балка Томаківського району Дніпропетровської області (окремими ділянками) </t>
  </si>
  <si>
    <t>Карпівська сільська об'єднана територіальна громада</t>
  </si>
  <si>
    <t>Капітальний ремонт автомобільної дороги загального користування місцевого значення С042124 Новомалинівка – Цвіткове – Карпівка км 0+000 – км 6+470 Широківського району Дніпропетровської області</t>
  </si>
  <si>
    <t>Капітальний ремонт автомобільної дороги загального користування місцевого значення С042121 Яблуневе – Червоне – //Н-11/ – аеропорт/ км 0+630 – км 4+250 Широківського району Дніпропетровської області</t>
  </si>
  <si>
    <t>Капітальний ремонт автомобільної дороги загального користування місцевого значення С042102 Новомалинівка – //Н-11/ – аеропорт/ км 0+000 – 2+560 Широківського району Дніпропетровської області</t>
  </si>
  <si>
    <t>1217640</t>
  </si>
  <si>
    <t>7640</t>
  </si>
  <si>
    <t>0470</t>
  </si>
  <si>
    <t>Заходи з енергозбереження</t>
  </si>
  <si>
    <t xml:space="preserve">Комплексна термомодернізація будівлі КЗ "Дніпропетровська міська дитяча клінічна лікарня № 1 - Дніпропетровської обласної ради" у м. Дніпро ‒ реконструкція </t>
  </si>
  <si>
    <t>Розробка проектно-кошторисної документації на проведення капітального ремонту санітарних вузлів  з пристосуванням до потреб маломобільних груп населення КПК "Дніпровський академічний театр драми та комедії" Дніпропетровської обласної ради" за адресою: м. Дніпро, пр. Д. Яворницького, 97</t>
  </si>
  <si>
    <t xml:space="preserve">Коригування проектно - кошторисної документації "Ремонт (реставраційний) покрівлі будівлі КЗК "Дніпропетровський національний історичний музей імені Д.І.Яворницького" ДОР за адресою: просп.Д.Яворницького, 18 у м.Дніпро" </t>
  </si>
  <si>
    <t>Виготовлення проектно-кошторисної документації та здійснення реконструкції ганку з встановленням пандусу в будівлі житлового корпусу КЗ "Вищетарасівський психоневрологічний інтернат" ДОР", Томаківський район, с. Вищетарасівка, вул. Шкільна,  23</t>
  </si>
  <si>
    <t>Реконструкція котельні з переводом на альтернативне паливо, розташованої за адресою Дніпропетровська обл. Верхньодніпровський р-н м.Верхівцеве, вул. Залізнична, 1А</t>
  </si>
  <si>
    <t>Капітальний ремонт пожежного резервуара КЗ "Верхньодніпровський дитячий будинок-інтерант №2" ДОР", що знаходиться за адресою: 51600, Дніпропетровська область, Верхньодніпровський район,                                         м. Верхньодніпровськ, вул. Упорна, 1а</t>
  </si>
  <si>
    <t xml:space="preserve">Капітальний ремонт приміщень житлового корпусу № 1 КЗ "Іллінський психоневрологічний інтернат" ДОР" Дніпропетровська область, Томаківський район, с. Іллінка , вул. Гагаріна, 106. Коригування" </t>
  </si>
  <si>
    <t>Виготовлення проектно-кошторисної документації та проведення капітального ремонту покрівлі житлових корпусів КЗ "Панасівський геріатричний пансіонат" ДОР", Новомосковський район, с. Панасівка, вул. Північна, 36</t>
  </si>
  <si>
    <t>Розробка проектно-кошторисної документації на капітальний ремонт з модернізації котельної  КПК "Дніпровський академічний театр драми та комедії" Дніпропетровської обласної ради" за адресою: м. Дніпро, пр. Д. Яворницького, 97</t>
  </si>
  <si>
    <t xml:space="preserve">Капітальний ремонт автомобільної дороги загального користування місцевого значення О040908 Шолохове – Токівське – Мар’янське км 0+000 – км 7+130 (окремими ділянками) Нікопольського району Дніпропетровської області </t>
  </si>
  <si>
    <t xml:space="preserve">Капітальний ремонт автомобільної дороги загального користування місцевого значення О041401 Покровське – Катеринівка – /Т-04-01/ км 1+170 - км 11+930 (окремими ділянками) Покровського району Дніпропетровської області </t>
  </si>
  <si>
    <t xml:space="preserve">Капітальний ремонт автомобільної дороги загального користування місцевого значення О041401 Покровське – Катеринівка – /Т-04-01/ км 11+930 - км 19+216 (окремими ділянками) Покровського району Дніпропетровської області </t>
  </si>
  <si>
    <t xml:space="preserve">Капітальний ремонт автомобільної дороги загального користування місцевого значення О042202  Білозерське – Українське на ділянці км 26+010 - км 33+460 (окремими ділянками) Юр’ївського району Дніпропетровської області </t>
  </si>
  <si>
    <t>Нове будівництво водогону  від с.Орлівщина  до смт Черкаське Новомосковського району Дніпропетровської області</t>
  </si>
  <si>
    <t>П’ятихатський район</t>
  </si>
  <si>
    <t>Капітальний ремонт автомобільної дороги загального користування місцевого значення О041504 Красноіванівка - Саксагань - /М-04/ км 0+000 - км 12 + 510 П’ятихатського району Дніпропетровської області</t>
  </si>
  <si>
    <t>Реконструкція насосної станції №3 ДМП ВКГ "Дніпро-Західний Донбас"</t>
  </si>
  <si>
    <t>Реконструкція Комунального закладу "Слобожанська загальноосвітня школа I ступеня № 2 Слобожанської селищної ради" по вул. Теплична, 30, 30-а, в смт. Слобожанське Дніпровського району Дніпропетровської області</t>
  </si>
  <si>
    <t>Капітальний ремонт приміщень КП "Дніпропетровська обласна дитяча клінічна лікарня" ДОР" під розміщення навчального класу школи супергероїв за адресою м. Дніпро, вул. Космічна, 13</t>
  </si>
  <si>
    <t>Реконструкція скверу ім. Т.Г.Шевченко в м. Марганець Дніпропетровської області. Коригування</t>
  </si>
  <si>
    <t>Капітальний ремонт автомобільної дороги загального користування місцевого значення С041205 КСП ім. Суворова - Петриківка - Сотницьке км 0+000 - км 8+530 Петриківського району Дніпропетровської області</t>
  </si>
  <si>
    <t>у тому числі проектні роботи</t>
  </si>
  <si>
    <t xml:space="preserve">Капітальний ремонт будівлі загальноосвітньої школи І – ІІІ ступенів № 1 по вул. Б.Хмельницького, 106 в м. Апостолове Дніпропетровської області </t>
  </si>
  <si>
    <t xml:space="preserve">Капітальний ремонт дороги вул. Сергія Колачевського (від житлового будинку № 52 на вул. Сергія Колачевського до вул. Олексія Солом’яного) в м. Кривому Розі Дніпропетровської області </t>
  </si>
  <si>
    <t>Капітальний ремонт сантехнічних приміщень 2 і 3 поверхів КЗО  „Криворізька санаторна школа № 8” ДОР” за адресою: Україна, Дніпропетровська обл., м. Кривий Ріг, вул. Сергія Колачевського, 86а”. Корегування.</t>
  </si>
  <si>
    <t>Капітальний ремонт технологічних систем каналізації КЗО  „Криворізька санаторна школа № 8” ДОР” за адресою: Україна, Дніпропетровська обл., м. Кривий Ріг, вул. Сергія Колачевського, 86а”. Корегування.</t>
  </si>
  <si>
    <t xml:space="preserve">Капітальний ремонт системи водопостачання та опалення в будівлі КЗО „Спеціальна школа  „ШАНС” ДОР” за адресою: м. Дніпро, вул. Батумська, 2а" Коригування 2020 р. </t>
  </si>
  <si>
    <t xml:space="preserve">Капітальний ремонт покрівлі трудового корпусу (з утепленням) КЗО  „Спеціальна школа  „ШАНС” Дніпропетровської обласної ради” за адресою: м. Дніпро, вул. Батумська, 2а" Коригування 2020 р. </t>
  </si>
  <si>
    <t xml:space="preserve">Капітальний ремонт внутрішнього протипожежного водогону по об'єкту КЗО  „Криворізька спеціальна школа” ДОР” за адресою: вул. Староінгулецька, 22, м. Кривий Ріг Дніпропетровської області. Коригування.                           </t>
  </si>
  <si>
    <t>Перещепинська сільська об'єднана територіальна громада</t>
  </si>
  <si>
    <t>Чкаловська сільська об'єднана територіальна громада</t>
  </si>
  <si>
    <t xml:space="preserve">Капітальний ремонт автомобільної дороги загального користування місцевого значення О042205 Новов’язівське – Кочережки – Булахівка – /М-04/ км 4+567 – км 15+800; км 22+000 – км 31+030 Павлоградського району Дніпропетровської області </t>
  </si>
  <si>
    <t xml:space="preserve">Капітальний ремонт автомобільної дороги загального користування місцевого значення О041106 Зелене – Богданівка – Богуслав км 0+000-км 18+600 Павлоградського району Дніпропетровської області </t>
  </si>
  <si>
    <t>Капітальний ремонт автомобільної дороги загального користування місцевого значення О041406 Просяна – Великомихайлівка км 0+000 – км 18+900 Покровського району Дніпропетровської області</t>
  </si>
  <si>
    <t xml:space="preserve">Технічне переоснащення котельні КЗ "Верхівцевська СЗШ № 2 І-ІІІ ст." за адресою: вул. Зелена,3, м. Верхівцево Верхньодніпровського району Дніпропетровської області </t>
  </si>
  <si>
    <t>Капітальний ремонт навчальних класів школи супергероїв у приміщенні КП“ДО КЛПО “Фтизіатрія” ДОР”, за адресою: вул. Бехтерева, 12, м. Дніпро</t>
  </si>
  <si>
    <t xml:space="preserve">Капітальний ремонт приміщень харчоблоку КЗО „НРЦ № 1” ДОР” за адресою: вул. Чічерина, 171, м. Дніпропетровськ. </t>
  </si>
  <si>
    <t xml:space="preserve">Капітальний ремонт приміщень навчального відділення КЗО „НРЦ №1” ДОР” за адресою: вул. Чічерина, 171, м. Дніпропетровськ.  </t>
  </si>
  <si>
    <t>Проект газифікації  КЗВО «Павлоградський медичний коледж» ДОР», розташованого за адресою: Дніпропетровська область,   м. Павлоград, вул. Промислова,13</t>
  </si>
  <si>
    <t xml:space="preserve">Капітальний ремонт Царичанської загальноосвітньої школи І-ІІІ ступенів в смт Царичанка  Дніпропетровської області по вул. Соборна, 40-а </t>
  </si>
  <si>
    <t>Капітальний ремонт приміщень КП "Криворізький протитуберкульозний диспансер" ДОР"  під розміщення навчального класу школи супергероїв за адресою м. Кривий Ріг, вул. Кемерівська, 35</t>
  </si>
  <si>
    <t xml:space="preserve">Капітальний ремонт будівлі нового хірургічного корпусу комунального закладу “Дніпропетровська обласна клінічна лікарня ім. І. І. Мечникова” з утепллюванням фасаду та підсиленням опорних ділянок спирання плит перекриття по блокам “А” і “Д”. Коригування </t>
  </si>
  <si>
    <t>Капітальний ремонт автомобільної дороги загального користування державного значення Н-23 Кропивницький – Кривий Ріг – Запоріжжя на ділянці км 122+970 – км 132+736</t>
  </si>
  <si>
    <t>Капітальний ремонт автомобільної дороги загального користування державного значення Н-23 Кропивницький – Кривий Ріг – Запоріжжя на ділянці км 132+736 – км 140+056</t>
  </si>
  <si>
    <t>Капітальний ремонт автомобільної дороги загального користування державного значення Н-23 Кропивницький – Кривий Ріг – Запоріжжя на ділянці км 140+056 – км 155+050</t>
  </si>
  <si>
    <t>2019-2021</t>
  </si>
  <si>
    <t>Реконстукція насосоно-фільтрувальної станції КП “Солонянське житлово-комунальне управління” с. Військове, вул. Молодіжна 1-б, Солонянський район, Дніпропетровська область</t>
  </si>
  <si>
    <t>Вакулівська сільська об’єднана територіальна громада</t>
  </si>
  <si>
    <t>м.Жовті Води</t>
  </si>
  <si>
    <t xml:space="preserve">Реконструкція стадіону та елементів благоустрою НВК №6 "Перспектива" по вул. Я.Мудрого, 11-а у м. Жовті Води </t>
  </si>
  <si>
    <t>Будівництво КДНЗ (ясел-садка) "Світанок" за адресою: м. Нікополь, перехрестя вул. Першотравнева та вул. 8 Березня</t>
  </si>
  <si>
    <t>Капітальний ремонт покрівлі КЗ "Лихівський опорний заклад загальної середньої освіти I-III ступенів Лихівської селищної ради" за адресою: вул. Миру, 8 у смт. Лихівка, П'ятихатського району, Дніпропетровської області</t>
  </si>
  <si>
    <t>Будівництво амбулаторії на 1 лікаря без житла за адресою: Дніпропетровська область, Петриківський район с. Хутірське, вул. Лук’яненка, в районі адміністративної будівлі СТОВ “Хутірське”</t>
  </si>
  <si>
    <t xml:space="preserve">Будівництво амбулаторії на 1-2 лікаря без житла за адресою: Дніпропетровська область,  Юр'ївський район, смт Юр'ївка,  вул.Вишнева,61 </t>
  </si>
  <si>
    <t>Реконструкція будинку культури у с. Спаське по вул. Козинця П., 74а Новомосковського району Дніпропетровської обл.</t>
  </si>
  <si>
    <t>Капітальний ремонт мосту на км 18+709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</si>
  <si>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автомобільної дороги загального користування державного значення Р-51 Мерефа – Лозова – Павлоград на ділянці км 131+277 – км 140+227, Дніпропетровська область</t>
  </si>
  <si>
    <t>Капітальний ремонт автомобільної дороги загального користування державного значення Р-51 Мерефа – Лозова – Павлоград на ділянці км 140+227 – км 149+227, Дніпропетровська область</t>
  </si>
  <si>
    <t>Капітальний ремонт автомобільної дороги загального користування державного значення Р-51 Мерефа – Лозова – Павлоград на ділянці км 149+227 – км 155+927, Дніпропетровська область</t>
  </si>
  <si>
    <t>Капітальний ремонт автомобільної дороги загального користування державного значення Р-51 Мерефа – Лозова – Павлоград на ділянці км 155+927 – км 162+693, Дніпропетровська область</t>
  </si>
  <si>
    <t>Капітальний ремонт автомобільної дороги загального користування державного значення Р-51 Мерефа – Лозова – Павлоград на ділянці км 162+69 – км 166+377, Дніпропетровська область</t>
  </si>
  <si>
    <t xml:space="preserve">Будівництво спортивно-оздоровчого комплексу на території парку Перемоги в м. Нікополь по вул.Херсонська </t>
  </si>
  <si>
    <t>Виготовлення проектно-кошторисної документації з капітального ремонту покрівлі головного корпусу КП "ДОКЛПО "Фтизіатрія" ДОР" вул. Бехтерева, 12, м. Дніпро</t>
  </si>
  <si>
    <t>Капітальний ремонт зовнішньої мережі гарячого та холодного водпостачання КП "ДОКЛПО "Фтизіатрія" ДОР"вул. Бехтерева, 12, м. Дніпро</t>
  </si>
  <si>
    <t>2900000</t>
  </si>
  <si>
    <t>Управління цивільного захисту Дніпропетровської обласної державної адміністрації</t>
  </si>
  <si>
    <t>2910000</t>
  </si>
  <si>
    <t>2919800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</si>
  <si>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</si>
  <si>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</si>
  <si>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</si>
  <si>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Реконструкція будівлі під регіональний центр 112, за адресою: Дніпропетровська область, Дніпровський район, Новоолександрівська сільська рада, Комплекс будівель та споруд № 42-М</t>
  </si>
  <si>
    <t>Реконструкція  Виводівської ЗОШ І-ІІІ ступенів з прибудовою двох дошкільних груп, розташованої за адресою: вул. Надії Кулик, 11 с. Виводове, Томаківський район</t>
  </si>
  <si>
    <t>Межівська селищна об'єднана теритроріальна громада</t>
  </si>
  <si>
    <t xml:space="preserve">Виконання проектно-кошторисної документації за робочим проектом: «Капітальний ремонт системи водозабезпечення з облаштуванням протипожежного водопроводу в будівлі театру ім. Т. Г. Шевченка по вул. Воскресенська, 5 (Леніна) в м. Дніпро». Коригування 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</si>
  <si>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</si>
  <si>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</si>
  <si>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</si>
  <si>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стадіону "Трудові резерви", м.Дніпропетровськ. Крита спортивно-демонстраційна споруда для спортивних ігор</t>
  </si>
  <si>
    <t xml:space="preserve">Реконструкція водогону від смт Гвардійське до смт Губиниха Новомосковського району Дніпропетровської області </t>
  </si>
  <si>
    <t>Енергозберігаючі заходи, капітальний ремонт комунального закладу дошкільної освіти “Межівський ясла-садок № 1 “Сонечко” Межівської селищної ради” за адресою: проспект Незалежності, 23, смт.Межова, Межівського району, Дніпропетровської області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</si>
  <si>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</si>
  <si>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</si>
  <si>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</si>
  <si>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</si>
  <si>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>1517310</t>
  </si>
  <si>
    <t>Будівництво об'єктів житлово-комунального господарства</t>
  </si>
  <si>
    <t>Реконструкція міського парку по вул.Молодіжна в м. Першотравенськ  Дніпропетровської області</t>
  </si>
  <si>
    <t xml:space="preserve">Будівництво амбулаторії на 1-2 лікаря з житлом за адресою: Дніпропетровська область, Межівський район , с. Слов'янка, вул. Богуна,8 </t>
  </si>
  <si>
    <t xml:space="preserve">Будівництво амбулаторії на 3-4 лікаря без житла за адресою: Дніпропетровська область,  Верхньодніпровський район, с. Пушкарівка, вул. Ілляшевської, 22-в </t>
  </si>
  <si>
    <t xml:space="preserve">Будівництво амбулаторії на 1-2 лікаря з житлом за адресою: Дніпропетровська область, Межівський район , с. Іванівка,вул. Центральна, 64 </t>
  </si>
  <si>
    <t xml:space="preserve">Будівництво амбулаторії на 1-2 лікаря з житлом за адресою: Дніпропетровська область, Нікопольський район , с. Чистопіль,  вул. Шевченка,1 а </t>
  </si>
  <si>
    <t>Реконструкція з розширенням комунального підприємства  "Криворізький онкологічний диспансер" Дніпропетровської обласної ради  за адресою:  вул. Дніпровське шосе, будинок 41, м. Кривий Ріг, Дніпропетровська область, 50048"</t>
  </si>
  <si>
    <t>Благоустрій території паркової зони та облаштування дитячого інклюзивного майданчика на території парку "Саксаганський" в районі вул. Бикова в м. Кривий Ріг Дніпропетровської області - капітальний ремонт</t>
  </si>
  <si>
    <t>Капітальний  ремонт приміщень блоку "В"  КП "Психоневрологічний центр медико-соціальної реабілітації дітей з тяжкими розладами мовлення та ураженнями центральної нервової системи" ДОР" по вул. Батумській, 62, в м. Дніпро (у т.ч. ПКД)</t>
  </si>
  <si>
    <t xml:space="preserve">Капітальний ремонт системи опалення, та утеплення зовнішніх стін приміщення зали ЛФК будівлі головного корпусу А 2-поверх, за адресою: м. Дніпро, вул. 20-річчя Перемоги, 34, КП "Спеціалізований Центр медико-соціальної реабілітації дітей" Дніпропетровської обласної ради" </t>
  </si>
  <si>
    <t>Капітальний ремонт ділянок системи опалення Комунального підприємства "Нікопольський медичний спеціалізований центр медико-соціальної реабілітації дітей" ДОР" по вул.Р.Кириченко,20 в м.Нікополь, Дніпропетровської області</t>
  </si>
  <si>
    <t xml:space="preserve">Капітальний ремонт індивідуального теплового пунктув закладі КЗ "Кам'янський спеціалізований будинок дитини" ДОР" за адресою: вул. Спортивна, 33, м. Кам'янське Дніпропетровської області </t>
  </si>
  <si>
    <t>Капітальний ремонт автоматичної пожежної сигналізації будівель Учбово-спортивної  бази КСНЗСП  „ДВУФК” ДОР” за адресою: вул. Дачна 99а, с. Орлівщина, Новомосковський  район Дніпропетровської області. Коригування.</t>
  </si>
  <si>
    <t>2018-2021</t>
  </si>
  <si>
    <t>Мирівська сільська об'єднана територіальна громада</t>
  </si>
  <si>
    <t>Капітальний ремонт тротуару по вул. Виконкомівська (від будинку №74А до Комунального закладу освіти "Дитячий навчальний заклад (ясла-садочок) №5 "Вербиченька") у м. Синельникове Дніпропетровської області</t>
  </si>
  <si>
    <t>Капітальний ремонт тротуару по вул. Гостинна (від вул. Тітова до вул. Суворова) у м. Синельникове Дніпропетровської області</t>
  </si>
  <si>
    <t>Благоустрій (реконструкція) із влаштуванням пішохідної зони на прилеглій території до проїзної частини дороги від вул. Північної до вул. Центральної та від вул. Центральної до межі з м. Синельникове в селі Новогніде Синельниківського району Дніпропетровської області</t>
  </si>
  <si>
    <t>Капітальний ремонт тротуару по вул. Вокзальна (від вул. Богдана Хмельницького до вул. Павлоградська) в смт Іларіонове Синельниківського району Дніпропетровської області</t>
  </si>
  <si>
    <t>Капітальний ремонт тротуару по вул. Центральна (від будівлі № 1 до будинку № 45) в смт Іларіонове Синельниківського району Дніпропетровської області</t>
  </si>
  <si>
    <t>Капітальний ремонт тротуару по вул. Вереснева (від вул. Вокзальна до вул. Слов'янська) в смт Іларіонове Синельниківського району Дніпропетровської області</t>
  </si>
  <si>
    <t>Капітальний  ремонт варильного цеху будівлі харчоблоку м. Кривий Ріг, вул. Дишинського, 27 КП "Криворізька багатопрофільна лікарня з надання психіатричної допомоги" Дніпропетровської обласної ради"</t>
  </si>
  <si>
    <t>Проведення капітального ремонту парового котла у КЗ "Криворізький психоневрологічний інтернат" ДОР", м. Кривий Ріг, вул. Треньова, 15</t>
  </si>
  <si>
    <t>Капітальний ремонт опорної школи № 1 по вул. Калинова, 5 в м. Перещепине, Новомосковського району, Дніпропетровської області</t>
  </si>
  <si>
    <t xml:space="preserve"> м. Першотравенськ</t>
  </si>
  <si>
    <t>Реконструкція міського парку по вул. Молодіжна в м.Першотравенськ Дніпропетровської області</t>
  </si>
  <si>
    <t>Нестандартне приєднання центральної оперативної диспетчерської КП "ОЦЕМД та МК" ДОР" яка розташована за адресою: м. Дніпро, вул. Володимира Антоновича, 65</t>
  </si>
  <si>
    <t>Капітальний ремонт тротуару по вул. Миру (від будинку № 30 до будинку № 35) у м. Синельникове Дніпропетровської області</t>
  </si>
  <si>
    <t>Капітальний ремонт тротуару по вул. 8 Березня від (вул. Західна до вул. Глінки) у м. Синельникове Дніпропетровської області</t>
  </si>
  <si>
    <t>Будівництво малого групового будинку за адресою: Дніпропетровська обл., Софіївський район, с.Вакулове, вул.Каштанова,30</t>
  </si>
  <si>
    <t>1517370</t>
  </si>
  <si>
    <t>7370</t>
  </si>
  <si>
    <t>Реалізація інших заходів щодо соціально-економічного розвитку територій</t>
  </si>
  <si>
    <t>Капітальний ремонт приміщень будівлі громадського інформаційно-виставкового центру "MediaProstir" розташовану за адресою: м. Дніпро, просп. Олександра Поля, 2д</t>
  </si>
  <si>
    <t>2015 – 2021</t>
  </si>
  <si>
    <t xml:space="preserve">Будівництво малого групового будинку за адресою: Дніпропетровська область, м.Покров, вул.Центральна,3 </t>
  </si>
  <si>
    <t>Будівництво малого групового будинку за адресою: Дніпропетровська область,  Павлоградський район, с. Богданівка, вул. Шевченко, 30-а</t>
  </si>
  <si>
    <t>Васильківська селищна об'єднана територіальна громада</t>
  </si>
  <si>
    <t>Миколаївська сільська об'єднана територіальна громада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</si>
  <si>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</si>
  <si>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</si>
  <si>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</si>
  <si>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м.Нікополь</t>
  </si>
  <si>
    <t>Реконструкція 3-го підйому по вул. Альпова, 3 в м.Нікополь (коригування)</t>
  </si>
  <si>
    <t>1517364</t>
  </si>
  <si>
    <t>Капітальний ремонт вхідної групи та приміщення санвузла для потреб мало мобільних груп населення будівлі КЗ "Криворізький спеціалізований будинок дитини"ДОР" за адресою: 50085, Дніпропетровська обл., м. Кривий Ріг, бул. Маршала Василевського, 11-а</t>
  </si>
  <si>
    <t>Капітальний ремонт  вхідної групи  з улаштуванням пандусу будівлі КП "Обласна стоматологічна поліклініка" ДОР" , 49069, м. Дніпро, вул. Михайла Грушевського,65</t>
  </si>
  <si>
    <t>Капітальний ремонт автомобільної дороги загального користування місцевого значення О040201 Васильківка – Миколаївка км 13+510 – км 23+510 Васильківського району Дніпропетровської області</t>
  </si>
  <si>
    <t>Капітальний ремонт автомобільної дороги загального користування місцевого значення О040310 Томаківка – Боровківка - Верхівцеве км 0+000 – км 12+774 Верхньодніпровського району Дніпропетровської області</t>
  </si>
  <si>
    <t>Капітальний ремонт автомобільної дороги загального користування місцевого значення О040603 /Верхівцеве – Кринички - Семенівка - Новоселівка/ - Миколаївка км 20+130 – км 35+130 Дніпровського району Дніпропетровської області</t>
  </si>
  <si>
    <t>Капітальний ремонт автомобільної дороги загального користування місцевого значення О040509 Новопілля – Красівське - Веселе - Вільне - Солдатське км 0+000 – км 22+320 Криворізького району Дніпропетровської області</t>
  </si>
  <si>
    <t>Капітальний ремонт автомобільної дороги загального користування місцевого значення О040603 /Верхівцеве – Кринички - Семенівка - Новоселівка/ - Миколаївка км 0+000 – км 19+975 Криничанського району Дніпропетровської області</t>
  </si>
  <si>
    <t>Капітальний ремонт автомобільної дороги загального користування місцевого значення С041112 //М-04/ – Дачне/ – Домаха км 0+000 – км 3+860 Павлоградського району Дніпропетровської області</t>
  </si>
  <si>
    <t xml:space="preserve">Капітальний ремонт мосту на км 16+000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 </t>
  </si>
  <si>
    <t>Синельниківський район</t>
  </si>
  <si>
    <t>Капітальний ремонт автомобільної дороги загального користування місцевого значення О041604 Синельникове – Запорожець км 0+000 – км 14+300 Синельниківського району Дніпропетровської області</t>
  </si>
  <si>
    <t>Капітальний ремонт автомобільної дороги загального користування місцевого значення О041604 Синельникове — Запорожець км 14+300 – км 28+600 Синельниківського району Дніпропетровської області</t>
  </si>
  <si>
    <t>Капітальний ремонт автомобільної дороги загального користування місцевого значення О041803 Братське – Софіївка -/Н-11/  км 0+000 – км 21+000 Софіївського району Дніпропетровської області</t>
  </si>
  <si>
    <t>Капітальний ремонт автомобільної дороги загального користування місцевого значення О042003 Михайлівка –Бабайківка - Івано-Яризівка км 0+000 – км 21+367 Царичанського району Дніпропетровської області</t>
  </si>
  <si>
    <t xml:space="preserve">Будівництво малого групового будинку №2 за адресою: Дніпропетровська область, м. Кам´янське, проспект Дружби Народів, в районі будинку 77 </t>
  </si>
  <si>
    <t>Будівництво малого групового будинку за адресою: Дніпропетровська область, смт Васильківка, вул. Мічуріна, 158</t>
  </si>
  <si>
    <t>Будівництво малого групового будинку за адресою: Дніпропетровська область, Петропавлівський район, с. Петрівка, вул.  Центральна в районі будинку 24</t>
  </si>
  <si>
    <t xml:space="preserve">м. Кривий Ріг </t>
  </si>
  <si>
    <t>Виготовлення проектно–кошторисної документації Реконструкція приміщень №№38,39 під розміщення комп’ютерного томографа в будівлі лікувально-діагностичного корпусу АУП, інвентарний номер 10310081, Комунального підприємства "Дніпропетровська багатопрофільна клінічна лікарня з надання психіатричної допомоги" Дніпропетровської обласної ради» за адресою: вул. Бехтерева, 1. м. Дніпро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</si>
  <si>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 (I черга)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</si>
  <si>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(II черга)</t>
  </si>
  <si>
    <t>2013-2020</t>
  </si>
  <si>
    <t>Капітальний ремонт приміщень будівлі Державної установи  “Дніпропетровський обласний лабораторний центр Міністерства охорони здоров`я України”, за адресою:вул. Щербаня,6,м. Дніпро, Дніпропетровської області</t>
  </si>
  <si>
    <t xml:space="preserve">Реконструкція будівлі КЗ „Дніпропетровська обласна клінічна офтальмологічна лікарня” в комплексі забудови пл. Жовтнева, 14, м. Дніпропетровськ. (коригування) Стадія „Проект”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</si>
</sst>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₴&quot;_-;\-* #,##0.00\ &quot;₴&quot;_-;_-* &quot;-&quot;??\ &quot;₴&quot;_-;_-@_-"/>
    <numFmt numFmtId="165" formatCode="#,##0.0"/>
    <numFmt numFmtId="166" formatCode="0.0"/>
    <numFmt numFmtId="167" formatCode="#,##0.000"/>
    <numFmt numFmtId="168" formatCode="#,##0.0000"/>
  </numFmts>
  <fonts count="61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Calibri"/>
      <family val="2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5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  <xf numFmtId="0" fontId="2" fillId="0" borderId="0"/>
    <xf numFmtId="0" fontId="45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1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1" applyNumberFormat="0" applyAlignment="0" applyProtection="0"/>
    <xf numFmtId="0" fontId="47" fillId="0" borderId="0"/>
    <xf numFmtId="0" fontId="46" fillId="0" borderId="0"/>
    <xf numFmtId="0" fontId="46" fillId="0" borderId="0"/>
    <xf numFmtId="0" fontId="2" fillId="0" borderId="0"/>
    <xf numFmtId="0" fontId="6" fillId="0" borderId="4" applyNumberFormat="0" applyFill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46" fillId="23" borderId="6" applyNumberFormat="0" applyFont="0" applyAlignment="0" applyProtection="0"/>
    <xf numFmtId="0" fontId="46" fillId="23" borderId="6" applyNumberFormat="0" applyFont="0" applyAlignment="0" applyProtection="0"/>
    <xf numFmtId="0" fontId="4" fillId="21" borderId="2" applyNumberFormat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48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</cellStyleXfs>
  <cellXfs count="223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justify"/>
    </xf>
    <xf numFmtId="0" fontId="20" fillId="0" borderId="9" xfId="0" applyFont="1" applyFill="1" applyBorder="1" applyAlignment="1">
      <alignment horizontal="justify" vertical="center" wrapText="1"/>
    </xf>
    <xf numFmtId="3" fontId="26" fillId="0" borderId="9" xfId="62" applyNumberFormat="1" applyFont="1" applyFill="1" applyBorder="1" applyAlignment="1">
      <alignment vertical="center"/>
    </xf>
    <xf numFmtId="3" fontId="21" fillId="0" borderId="9" xfId="62" applyNumberFormat="1" applyFont="1" applyFill="1" applyBorder="1" applyAlignment="1">
      <alignment horizontal="center" vertical="center"/>
    </xf>
    <xf numFmtId="4" fontId="26" fillId="0" borderId="9" xfId="62" applyNumberFormat="1" applyFont="1" applyFill="1" applyBorder="1" applyAlignment="1">
      <alignment vertical="center"/>
    </xf>
    <xf numFmtId="4" fontId="21" fillId="0" borderId="9" xfId="62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justify" vertical="center" wrapText="1"/>
    </xf>
    <xf numFmtId="165" fontId="21" fillId="0" borderId="9" xfId="62" applyNumberFormat="1" applyFont="1" applyFill="1" applyBorder="1" applyAlignment="1">
      <alignment horizontal="center" vertical="center"/>
    </xf>
    <xf numFmtId="49" fontId="21" fillId="0" borderId="9" xfId="62" applyNumberFormat="1" applyFont="1" applyFill="1" applyBorder="1" applyAlignment="1">
      <alignment horizontal="center" vertical="center"/>
    </xf>
    <xf numFmtId="166" fontId="21" fillId="0" borderId="9" xfId="62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justify" vertical="center" wrapText="1"/>
    </xf>
    <xf numFmtId="0" fontId="2" fillId="0" borderId="8" xfId="0" applyFont="1" applyFill="1" applyBorder="1"/>
    <xf numFmtId="49" fontId="26" fillId="0" borderId="9" xfId="62" applyNumberFormat="1" applyFont="1" applyFill="1" applyBorder="1" applyAlignment="1">
      <alignment horizontal="center" vertical="center"/>
    </xf>
    <xf numFmtId="3" fontId="26" fillId="0" borderId="9" xfId="62" applyNumberFormat="1" applyFont="1" applyFill="1" applyBorder="1" applyAlignment="1">
      <alignment horizontal="center" vertical="center"/>
    </xf>
    <xf numFmtId="4" fontId="26" fillId="0" borderId="9" xfId="62" applyNumberFormat="1" applyFont="1" applyFill="1" applyBorder="1" applyAlignment="1">
      <alignment horizontal="center" vertical="center"/>
    </xf>
    <xf numFmtId="165" fontId="26" fillId="0" borderId="9" xfId="62" applyNumberFormat="1" applyFont="1" applyFill="1" applyBorder="1" applyAlignment="1">
      <alignment horizontal="center" vertical="center"/>
    </xf>
    <xf numFmtId="49" fontId="20" fillId="0" borderId="9" xfId="62" applyNumberFormat="1" applyFont="1" applyFill="1" applyBorder="1" applyAlignment="1">
      <alignment horizontal="left" vertical="center" wrapText="1"/>
    </xf>
    <xf numFmtId="49" fontId="20" fillId="0" borderId="9" xfId="69" applyNumberFormat="1" applyFont="1" applyFill="1" applyBorder="1" applyAlignment="1">
      <alignment horizontal="center" vertical="center"/>
    </xf>
    <xf numFmtId="3" fontId="20" fillId="0" borderId="9" xfId="69" applyNumberFormat="1" applyFont="1" applyFill="1" applyBorder="1" applyAlignment="1">
      <alignment horizontal="center" vertical="center"/>
    </xf>
    <xf numFmtId="166" fontId="20" fillId="0" borderId="9" xfId="62" applyNumberFormat="1" applyFont="1" applyFill="1" applyBorder="1" applyAlignment="1">
      <alignment horizontal="center" vertical="center"/>
    </xf>
    <xf numFmtId="49" fontId="26" fillId="0" borderId="9" xfId="62" applyNumberFormat="1" applyFont="1" applyFill="1" applyBorder="1" applyAlignment="1">
      <alignment horizontal="left" vertical="center"/>
    </xf>
    <xf numFmtId="166" fontId="20" fillId="0" borderId="12" xfId="62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4" fontId="20" fillId="0" borderId="9" xfId="62" applyNumberFormat="1" applyFont="1" applyFill="1" applyBorder="1" applyAlignment="1">
      <alignment horizontal="center" vertical="center"/>
    </xf>
    <xf numFmtId="165" fontId="20" fillId="0" borderId="9" xfId="62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vertical="center" wrapText="1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41" fillId="0" borderId="0" xfId="0" applyFont="1" applyFill="1"/>
    <xf numFmtId="0" fontId="36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37" fillId="0" borderId="0" xfId="70" applyFont="1" applyFill="1" applyBorder="1" applyAlignment="1">
      <alignment vertical="center" wrapText="1"/>
    </xf>
    <xf numFmtId="49" fontId="38" fillId="0" borderId="0" xfId="70" applyNumberFormat="1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5" fontId="2" fillId="0" borderId="0" xfId="0" applyNumberFormat="1" applyFont="1" applyFill="1" applyAlignment="1" applyProtection="1">
      <alignment horizontal="right" vertical="center"/>
    </xf>
    <xf numFmtId="4" fontId="42" fillId="0" borderId="0" xfId="0" applyNumberFormat="1" applyFont="1" applyFill="1" applyAlignment="1">
      <alignment horizontal="center" vertical="center"/>
    </xf>
    <xf numFmtId="0" fontId="43" fillId="0" borderId="8" xfId="0" applyFont="1" applyFill="1" applyBorder="1"/>
    <xf numFmtId="4" fontId="33" fillId="0" borderId="0" xfId="0" applyNumberFormat="1" applyFont="1" applyFill="1"/>
    <xf numFmtId="49" fontId="20" fillId="0" borderId="9" xfId="69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justify" vertical="center" wrapText="1"/>
    </xf>
    <xf numFmtId="49" fontId="20" fillId="0" borderId="9" xfId="62" applyNumberFormat="1" applyFont="1" applyFill="1" applyBorder="1" applyAlignment="1">
      <alignment horizontal="center" vertical="center"/>
    </xf>
    <xf numFmtId="3" fontId="20" fillId="0" borderId="9" xfId="62" applyNumberFormat="1" applyFont="1" applyFill="1" applyBorder="1" applyAlignment="1">
      <alignment horizontal="center" vertical="center"/>
    </xf>
    <xf numFmtId="1" fontId="20" fillId="0" borderId="9" xfId="62" applyNumberFormat="1" applyFont="1" applyFill="1" applyBorder="1" applyAlignment="1">
      <alignment horizontal="center" vertical="center"/>
    </xf>
    <xf numFmtId="0" fontId="20" fillId="0" borderId="9" xfId="69" applyFont="1" applyFill="1" applyBorder="1" applyAlignment="1">
      <alignment horizontal="left" vertical="center" wrapText="1"/>
    </xf>
    <xf numFmtId="0" fontId="20" fillId="0" borderId="9" xfId="178" applyFont="1" applyFill="1" applyBorder="1" applyAlignment="1">
      <alignment horizontal="justify" vertical="center" wrapText="1"/>
    </xf>
    <xf numFmtId="0" fontId="20" fillId="0" borderId="9" xfId="62" applyNumberFormat="1" applyFont="1" applyFill="1" applyBorder="1" applyAlignment="1">
      <alignment horizontal="center" vertical="center"/>
    </xf>
    <xf numFmtId="49" fontId="20" fillId="0" borderId="9" xfId="62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/>
    <xf numFmtId="0" fontId="40" fillId="0" borderId="9" xfId="0" applyFont="1" applyFill="1" applyBorder="1" applyAlignment="1">
      <alignment horizontal="right" vertical="center" wrapText="1"/>
    </xf>
    <xf numFmtId="0" fontId="29" fillId="0" borderId="8" xfId="0" applyFont="1" applyFill="1" applyBorder="1"/>
    <xf numFmtId="166" fontId="22" fillId="0" borderId="9" xfId="62" applyNumberFormat="1" applyFont="1" applyFill="1" applyBorder="1" applyAlignment="1">
      <alignment horizontal="center" vertical="center"/>
    </xf>
    <xf numFmtId="165" fontId="22" fillId="0" borderId="9" xfId="62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4" fontId="22" fillId="0" borderId="9" xfId="62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vertical="center" wrapText="1"/>
    </xf>
    <xf numFmtId="165" fontId="49" fillId="0" borderId="9" xfId="62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8" fillId="0" borderId="9" xfId="0" applyFont="1" applyFill="1" applyBorder="1"/>
    <xf numFmtId="4" fontId="28" fillId="0" borderId="9" xfId="0" applyNumberFormat="1" applyFont="1" applyFill="1" applyBorder="1"/>
    <xf numFmtId="0" fontId="2" fillId="0" borderId="9" xfId="0" applyFont="1" applyFill="1" applyBorder="1"/>
    <xf numFmtId="3" fontId="20" fillId="0" borderId="13" xfId="69" applyNumberFormat="1" applyFont="1" applyFill="1" applyBorder="1" applyAlignment="1">
      <alignment horizontal="justify" vertical="center" wrapText="1"/>
    </xf>
    <xf numFmtId="0" fontId="20" fillId="0" borderId="12" xfId="69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49" fontId="22" fillId="0" borderId="9" xfId="62" applyNumberFormat="1" applyFont="1" applyFill="1" applyBorder="1" applyAlignment="1">
      <alignment horizontal="center" vertical="center"/>
    </xf>
    <xf numFmtId="3" fontId="22" fillId="0" borderId="9" xfId="62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4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32" fillId="0" borderId="8" xfId="0" applyFont="1" applyFill="1" applyBorder="1"/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3" fontId="26" fillId="0" borderId="14" xfId="69" applyNumberFormat="1" applyFont="1" applyFill="1" applyBorder="1" applyAlignment="1">
      <alignment horizontal="justify" vertical="center" wrapText="1"/>
    </xf>
    <xf numFmtId="3" fontId="20" fillId="0" borderId="12" xfId="69" applyNumberFormat="1" applyFont="1" applyFill="1" applyBorder="1" applyAlignment="1">
      <alignment horizontal="justify" vertical="center" wrapText="1"/>
    </xf>
    <xf numFmtId="0" fontId="31" fillId="0" borderId="8" xfId="0" applyFont="1" applyFill="1" applyBorder="1"/>
    <xf numFmtId="0" fontId="43" fillId="0" borderId="0" xfId="0" applyFont="1" applyFill="1"/>
    <xf numFmtId="3" fontId="20" fillId="0" borderId="9" xfId="69" applyNumberFormat="1" applyFont="1" applyFill="1" applyBorder="1" applyAlignment="1">
      <alignment horizontal="justify" vertical="center" wrapText="1"/>
    </xf>
    <xf numFmtId="4" fontId="49" fillId="0" borderId="9" xfId="62" applyNumberFormat="1" applyFont="1" applyFill="1" applyBorder="1" applyAlignment="1">
      <alignment horizontal="center" vertical="center"/>
    </xf>
    <xf numFmtId="3" fontId="26" fillId="0" borderId="9" xfId="69" applyNumberFormat="1" applyFont="1" applyFill="1" applyBorder="1" applyAlignment="1">
      <alignment horizontal="justify" vertical="center" wrapText="1"/>
    </xf>
    <xf numFmtId="0" fontId="26" fillId="0" borderId="9" xfId="69" applyFont="1" applyFill="1" applyBorder="1" applyAlignment="1">
      <alignment horizontal="justify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26" fillId="0" borderId="13" xfId="62" applyNumberFormat="1" applyFont="1" applyFill="1" applyBorder="1" applyAlignment="1">
      <alignment horizontal="left" vertical="center"/>
    </xf>
    <xf numFmtId="3" fontId="20" fillId="0" borderId="11" xfId="0" applyNumberFormat="1" applyFont="1" applyFill="1" applyBorder="1" applyAlignment="1">
      <alignment horizontal="justify" vertical="center" wrapText="1"/>
    </xf>
    <xf numFmtId="3" fontId="20" fillId="0" borderId="13" xfId="0" applyNumberFormat="1" applyFont="1" applyFill="1" applyBorder="1" applyAlignment="1">
      <alignment horizontal="justify" vertical="center" wrapText="1"/>
    </xf>
    <xf numFmtId="165" fontId="35" fillId="0" borderId="0" xfId="70" applyNumberFormat="1" applyFont="1" applyFill="1" applyAlignment="1">
      <alignment horizontal="right" vertical="center"/>
    </xf>
    <xf numFmtId="49" fontId="34" fillId="0" borderId="0" xfId="70" applyNumberFormat="1" applyFont="1" applyFill="1" applyAlignment="1">
      <alignment horizontal="center" vertical="center"/>
    </xf>
    <xf numFmtId="3" fontId="23" fillId="0" borderId="0" xfId="70" applyNumberFormat="1" applyFont="1" applyFill="1" applyAlignment="1">
      <alignment horizontal="right" vertical="center"/>
    </xf>
    <xf numFmtId="4" fontId="35" fillId="0" borderId="0" xfId="70" applyNumberFormat="1" applyFont="1" applyFill="1" applyBorder="1" applyAlignment="1">
      <alignment horizontal="right" vertical="center"/>
    </xf>
    <xf numFmtId="165" fontId="35" fillId="0" borderId="0" xfId="7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4" fontId="20" fillId="0" borderId="9" xfId="62" applyNumberFormat="1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 wrapText="1"/>
    </xf>
    <xf numFmtId="49" fontId="49" fillId="0" borderId="9" xfId="62" applyNumberFormat="1" applyFont="1" applyFill="1" applyBorder="1" applyAlignment="1">
      <alignment horizontal="center" vertical="center"/>
    </xf>
    <xf numFmtId="3" fontId="49" fillId="0" borderId="9" xfId="62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9" fillId="0" borderId="16" xfId="0" applyFont="1" applyFill="1" applyBorder="1"/>
    <xf numFmtId="3" fontId="2" fillId="0" borderId="0" xfId="0" applyNumberFormat="1" applyFont="1" applyFill="1" applyBorder="1"/>
    <xf numFmtId="3" fontId="20" fillId="0" borderId="11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4" fontId="56" fillId="0" borderId="9" xfId="62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vertical="center" wrapText="1"/>
    </xf>
    <xf numFmtId="4" fontId="53" fillId="0" borderId="17" xfId="0" applyNumberFormat="1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3" fontId="49" fillId="0" borderId="9" xfId="0" applyNumberFormat="1" applyFont="1" applyFill="1" applyBorder="1" applyAlignment="1">
      <alignment horizontal="center" vertical="center"/>
    </xf>
    <xf numFmtId="166" fontId="49" fillId="0" borderId="9" xfId="62" applyNumberFormat="1" applyFont="1" applyFill="1" applyBorder="1" applyAlignment="1">
      <alignment horizontal="center" vertical="center"/>
    </xf>
    <xf numFmtId="3" fontId="49" fillId="0" borderId="18" xfId="0" applyNumberFormat="1" applyFont="1" applyFill="1" applyBorder="1" applyAlignment="1">
      <alignment horizontal="justify" vertical="center" wrapText="1"/>
    </xf>
    <xf numFmtId="49" fontId="49" fillId="0" borderId="9" xfId="0" applyNumberFormat="1" applyFont="1" applyFill="1" applyBorder="1" applyAlignment="1">
      <alignment horizontal="left" wrapText="1"/>
    </xf>
    <xf numFmtId="3" fontId="49" fillId="0" borderId="12" xfId="0" applyNumberFormat="1" applyFont="1" applyFill="1" applyBorder="1" applyAlignment="1">
      <alignment horizontal="center" vertical="center"/>
    </xf>
    <xf numFmtId="166" fontId="49" fillId="0" borderId="12" xfId="62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justify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3" fontId="49" fillId="0" borderId="9" xfId="0" applyNumberFormat="1" applyFont="1" applyFill="1" applyBorder="1" applyAlignment="1">
      <alignment horizontal="center" vertical="center" wrapText="1"/>
    </xf>
    <xf numFmtId="165" fontId="49" fillId="0" borderId="9" xfId="0" applyNumberFormat="1" applyFont="1" applyFill="1" applyBorder="1" applyAlignment="1">
      <alignment horizontal="center" vertical="center" wrapText="1"/>
    </xf>
    <xf numFmtId="4" fontId="49" fillId="0" borderId="9" xfId="0" applyNumberFormat="1" applyFont="1" applyFill="1" applyBorder="1" applyAlignment="1">
      <alignment horizontal="center" vertical="center" wrapText="1"/>
    </xf>
    <xf numFmtId="0" fontId="20" fillId="0" borderId="9" xfId="178" applyFont="1" applyFill="1" applyBorder="1" applyAlignment="1">
      <alignment vertical="center" wrapText="1"/>
    </xf>
    <xf numFmtId="3" fontId="21" fillId="0" borderId="9" xfId="0" applyNumberFormat="1" applyFont="1" applyFill="1" applyBorder="1" applyAlignment="1">
      <alignment horizontal="justify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/>
    <xf numFmtId="0" fontId="52" fillId="0" borderId="0" xfId="0" applyFont="1" applyFill="1"/>
    <xf numFmtId="0" fontId="29" fillId="0" borderId="0" xfId="0" applyFont="1" applyFill="1" applyBorder="1"/>
    <xf numFmtId="4" fontId="29" fillId="0" borderId="8" xfId="0" applyNumberFormat="1" applyFont="1" applyFill="1" applyBorder="1"/>
    <xf numFmtId="3" fontId="49" fillId="0" borderId="9" xfId="0" applyNumberFormat="1" applyFont="1" applyFill="1" applyBorder="1" applyAlignment="1">
      <alignment horizontal="justify" vertical="center" wrapText="1"/>
    </xf>
    <xf numFmtId="0" fontId="49" fillId="0" borderId="9" xfId="0" applyFont="1" applyFill="1" applyBorder="1"/>
    <xf numFmtId="3" fontId="20" fillId="0" borderId="15" xfId="69" applyNumberFormat="1" applyFont="1" applyFill="1" applyBorder="1" applyAlignment="1">
      <alignment horizontal="justify" vertical="center" wrapText="1"/>
    </xf>
    <xf numFmtId="49" fontId="21" fillId="0" borderId="9" xfId="62" applyNumberFormat="1" applyFont="1" applyFill="1" applyBorder="1" applyAlignment="1">
      <alignment horizontal="left" vertical="center"/>
    </xf>
    <xf numFmtId="4" fontId="28" fillId="0" borderId="9" xfId="6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/>
    <xf numFmtId="3" fontId="20" fillId="0" borderId="19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/>
    </xf>
    <xf numFmtId="4" fontId="20" fillId="0" borderId="0" xfId="62" applyNumberFormat="1" applyFont="1" applyFill="1" applyBorder="1" applyAlignment="1">
      <alignment horizontal="center" vertical="center"/>
    </xf>
    <xf numFmtId="0" fontId="29" fillId="0" borderId="7" xfId="0" applyFont="1" applyFill="1" applyBorder="1"/>
    <xf numFmtId="3" fontId="21" fillId="0" borderId="9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49" fillId="0" borderId="9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49" fontId="26" fillId="0" borderId="9" xfId="77" applyNumberFormat="1" applyFont="1" applyFill="1" applyBorder="1" applyAlignment="1">
      <alignment horizontal="center" vertical="center" wrapText="1"/>
    </xf>
    <xf numFmtId="0" fontId="26" fillId="0" borderId="9" xfId="77" applyFont="1" applyFill="1" applyBorder="1" applyAlignment="1">
      <alignment horizontal="center" vertical="center" wrapText="1"/>
    </xf>
    <xf numFmtId="167" fontId="20" fillId="0" borderId="9" xfId="62" applyNumberFormat="1" applyFont="1" applyFill="1" applyBorder="1" applyAlignment="1">
      <alignment horizontal="center" vertical="center"/>
    </xf>
    <xf numFmtId="166" fontId="26" fillId="0" borderId="9" xfId="62" applyNumberFormat="1" applyFont="1" applyFill="1" applyBorder="1" applyAlignment="1">
      <alignment horizontal="center" vertical="center"/>
    </xf>
    <xf numFmtId="4" fontId="27" fillId="0" borderId="7" xfId="0" applyNumberFormat="1" applyFont="1" applyFill="1" applyBorder="1" applyAlignment="1">
      <alignment vertical="center"/>
    </xf>
    <xf numFmtId="0" fontId="27" fillId="0" borderId="7" xfId="0" applyFont="1" applyFill="1" applyBorder="1"/>
    <xf numFmtId="0" fontId="27" fillId="0" borderId="8" xfId="0" applyFont="1" applyFill="1" applyBorder="1"/>
    <xf numFmtId="168" fontId="2" fillId="0" borderId="0" xfId="0" applyNumberFormat="1" applyFont="1" applyFill="1"/>
    <xf numFmtId="0" fontId="26" fillId="0" borderId="12" xfId="69" applyFont="1" applyFill="1" applyBorder="1" applyAlignment="1">
      <alignment vertical="center" wrapText="1"/>
    </xf>
    <xf numFmtId="49" fontId="57" fillId="0" borderId="9" xfId="62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/>
    <xf numFmtId="3" fontId="27" fillId="0" borderId="8" xfId="0" applyNumberFormat="1" applyFont="1" applyFill="1" applyBorder="1"/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vertical="center" wrapText="1"/>
    </xf>
    <xf numFmtId="49" fontId="58" fillId="0" borderId="9" xfId="62" applyNumberFormat="1" applyFont="1" applyFill="1" applyBorder="1" applyAlignment="1">
      <alignment horizontal="center" vertical="center"/>
    </xf>
    <xf numFmtId="3" fontId="58" fillId="0" borderId="9" xfId="62" applyNumberFormat="1" applyFont="1" applyFill="1" applyBorder="1" applyAlignment="1">
      <alignment horizontal="center" vertical="center"/>
    </xf>
    <xf numFmtId="165" fontId="58" fillId="0" borderId="9" xfId="62" applyNumberFormat="1" applyFont="1" applyFill="1" applyBorder="1" applyAlignment="1">
      <alignment horizontal="center" vertical="center"/>
    </xf>
    <xf numFmtId="4" fontId="58" fillId="0" borderId="9" xfId="62" applyNumberFormat="1" applyFont="1" applyFill="1" applyBorder="1" applyAlignment="1">
      <alignment horizontal="center" vertical="center"/>
    </xf>
    <xf numFmtId="0" fontId="59" fillId="0" borderId="0" xfId="0" applyFont="1" applyFill="1"/>
    <xf numFmtId="0" fontId="60" fillId="0" borderId="8" xfId="0" applyFont="1" applyFill="1" applyBorder="1"/>
    <xf numFmtId="0" fontId="23" fillId="0" borderId="0" xfId="70" applyFont="1" applyFill="1" applyBorder="1" applyAlignment="1">
      <alignment horizontal="left" wrapText="1"/>
    </xf>
    <xf numFmtId="0" fontId="37" fillId="0" borderId="0" xfId="70" applyFont="1" applyFill="1" applyAlignment="1">
      <alignment horizontal="left"/>
    </xf>
    <xf numFmtId="0" fontId="23" fillId="0" borderId="0" xfId="70" applyFont="1" applyFill="1" applyBorder="1" applyAlignment="1">
      <alignment horizontal="left" wrapText="1"/>
    </xf>
    <xf numFmtId="0" fontId="23" fillId="0" borderId="0" xfId="70" applyFont="1" applyFill="1" applyAlignment="1">
      <alignment horizontal="right" vertical="center"/>
    </xf>
    <xf numFmtId="0" fontId="35" fillId="0" borderId="0" xfId="7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7" fillId="0" borderId="0" xfId="7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49" fontId="39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</cellXfs>
  <cellStyles count="345">
    <cellStyle name="20% - Акцент1" xfId="1"/>
    <cellStyle name="20% — акцент1" xfId="80"/>
    <cellStyle name="20% - Акцент1 10" xfId="304"/>
    <cellStyle name="20% - Акцент1 11" xfId="315"/>
    <cellStyle name="20% - Акцент1 12" xfId="321"/>
    <cellStyle name="20% - Акцент1 13" xfId="326"/>
    <cellStyle name="20% - Акцент1 14" xfId="319"/>
    <cellStyle name="20% - Акцент1 15" xfId="331"/>
    <cellStyle name="20% - Акцент1 16" xfId="333"/>
    <cellStyle name="20% - Акцент1 2" xfId="2"/>
    <cellStyle name="20% - Акцент1 3" xfId="185"/>
    <cellStyle name="20% - Акцент1 4" xfId="199"/>
    <cellStyle name="20% - Акцент1 5" xfId="201"/>
    <cellStyle name="20% - Акцент1 6" xfId="260"/>
    <cellStyle name="20% - Акцент1 7" xfId="270"/>
    <cellStyle name="20% - Акцент1 8" xfId="283"/>
    <cellStyle name="20% - Акцент1 9" xfId="267"/>
    <cellStyle name="20% - Акцент1_+Додаток 5.xlsx інсуліни оновл" xfId="81"/>
    <cellStyle name="20% - Акцент2" xfId="3"/>
    <cellStyle name="20% — акцент2" xfId="82"/>
    <cellStyle name="20% - Акцент2 10" xfId="302"/>
    <cellStyle name="20% - Акцент2 11" xfId="312"/>
    <cellStyle name="20% - Акцент2 12" xfId="320"/>
    <cellStyle name="20% - Акцент2 13" xfId="325"/>
    <cellStyle name="20% - Акцент2 14" xfId="322"/>
    <cellStyle name="20% - Акцент2 15" xfId="330"/>
    <cellStyle name="20% - Акцент2 16" xfId="334"/>
    <cellStyle name="20% - Акцент2 2" xfId="4"/>
    <cellStyle name="20% - Акцент2 3" xfId="180"/>
    <cellStyle name="20% - Акцент2 4" xfId="198"/>
    <cellStyle name="20% - Акцент2 5" xfId="203"/>
    <cellStyle name="20% - Акцент2 6" xfId="258"/>
    <cellStyle name="20% - Акцент2 7" xfId="269"/>
    <cellStyle name="20% - Акцент2 8" xfId="281"/>
    <cellStyle name="20% - Акцент2 9" xfId="264"/>
    <cellStyle name="20% - Акцент2_+Додаток 5.xlsx інсуліни оновл" xfId="83"/>
    <cellStyle name="20% - Акцент3" xfId="5"/>
    <cellStyle name="20% — акцент3" xfId="84"/>
    <cellStyle name="20% - Акцент3 10" xfId="305"/>
    <cellStyle name="20% - Акцент3 11" xfId="311"/>
    <cellStyle name="20% - Акцент3 12" xfId="318"/>
    <cellStyle name="20% - Акцент3 13" xfId="323"/>
    <cellStyle name="20% - Акцент3 14" xfId="301"/>
    <cellStyle name="20% - Акцент3 15" xfId="329"/>
    <cellStyle name="20% - Акцент3 16" xfId="335"/>
    <cellStyle name="20% - Акцент3 2" xfId="6"/>
    <cellStyle name="20% - Акцент3 3" xfId="173"/>
    <cellStyle name="20% - Акцент3 4" xfId="197"/>
    <cellStyle name="20% - Акцент3 5" xfId="205"/>
    <cellStyle name="20% - Акцент3 6" xfId="256"/>
    <cellStyle name="20% - Акцент3 7" xfId="268"/>
    <cellStyle name="20% - Акцент3 8" xfId="279"/>
    <cellStyle name="20% - Акцент3 9" xfId="204"/>
    <cellStyle name="20% - Акцент3_+Додаток 5.xlsx інсуліни оновл" xfId="85"/>
    <cellStyle name="20% - Акцент4" xfId="7"/>
    <cellStyle name="20% — акцент4" xfId="86"/>
    <cellStyle name="20% - Акцент4 10" xfId="299"/>
    <cellStyle name="20% - Акцент4 11" xfId="309"/>
    <cellStyle name="20% - Акцент4 12" xfId="317"/>
    <cellStyle name="20% - Акцент4 13" xfId="313"/>
    <cellStyle name="20% - Акцент4 14" xfId="298"/>
    <cellStyle name="20% - Акцент4 15" xfId="328"/>
    <cellStyle name="20% - Акцент4 16" xfId="336"/>
    <cellStyle name="20% - Акцент4 2" xfId="8"/>
    <cellStyle name="20% - Акцент4 3" xfId="165"/>
    <cellStyle name="20% - Акцент4 4" xfId="196"/>
    <cellStyle name="20% - Акцент4 5" xfId="207"/>
    <cellStyle name="20% - Акцент4 6" xfId="200"/>
    <cellStyle name="20% - Акцент4 7" xfId="266"/>
    <cellStyle name="20% - Акцент4 8" xfId="271"/>
    <cellStyle name="20% - Акцент4 9" xfId="213"/>
    <cellStyle name="20% - Акцент4_+Додаток 5.xlsx інсуліни оновл" xfId="87"/>
    <cellStyle name="20% - Акцент5" xfId="9"/>
    <cellStyle name="20% — акцент5" xfId="88"/>
    <cellStyle name="20% - Акцент5 10" xfId="296"/>
    <cellStyle name="20% - Акцент5 11" xfId="307"/>
    <cellStyle name="20% - Акцент5 12" xfId="303"/>
    <cellStyle name="20% - Акцент5 13" xfId="310"/>
    <cellStyle name="20% - Акцент5 14" xfId="293"/>
    <cellStyle name="20% - Акцент5 15" xfId="327"/>
    <cellStyle name="20% - Акцент5 16" xfId="337"/>
    <cellStyle name="20% - Акцент5 2" xfId="10"/>
    <cellStyle name="20% - Акцент5 3" xfId="164"/>
    <cellStyle name="20% - Акцент5 4" xfId="195"/>
    <cellStyle name="20% - Акцент5 5" xfId="208"/>
    <cellStyle name="20% - Акцент5 6" xfId="253"/>
    <cellStyle name="20% - Акцент5 7" xfId="265"/>
    <cellStyle name="20% - Акцент5 8" xfId="276"/>
    <cellStyle name="20% - Акцент5 9" xfId="221"/>
    <cellStyle name="20% - Акцент5_+Додаток 5.xlsx інсуліни оновл" xfId="89"/>
    <cellStyle name="20% - Акцент6" xfId="11"/>
    <cellStyle name="20% — акцент6" xfId="90"/>
    <cellStyle name="20% - Акцент6 10" xfId="295"/>
    <cellStyle name="20% - Акцент6 11" xfId="263"/>
    <cellStyle name="20% - Акцент6 12" xfId="300"/>
    <cellStyle name="20% - Акцент6 13" xfId="308"/>
    <cellStyle name="20% - Акцент6 14" xfId="289"/>
    <cellStyle name="20% - Акцент6 15" xfId="324"/>
    <cellStyle name="20% - Акцент6 16" xfId="338"/>
    <cellStyle name="20% - Акцент6 2" xfId="12"/>
    <cellStyle name="20% - Акцент6 3" xfId="163"/>
    <cellStyle name="20% - Акцент6 4" xfId="194"/>
    <cellStyle name="20% - Акцент6 5" xfId="210"/>
    <cellStyle name="20% - Акцент6 6" xfId="251"/>
    <cellStyle name="20% - Акцент6 7" xfId="262"/>
    <cellStyle name="20% - Акцент6 8" xfId="274"/>
    <cellStyle name="20% - Акцент6 9" xfId="226"/>
    <cellStyle name="20% - Акцент6_+Додаток 5.xlsx інсуліни оновл" xfId="91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20% – колірна тема 1" xfId="98"/>
    <cellStyle name="20% – колірна тема 2" xfId="99"/>
    <cellStyle name="20% – колірна тема 3" xfId="100"/>
    <cellStyle name="20% – колірна тема 4" xfId="101"/>
    <cellStyle name="20% – колірна тема 5" xfId="102"/>
    <cellStyle name="20% – колірна тема 6" xfId="103"/>
    <cellStyle name="40% - Акцент1" xfId="13"/>
    <cellStyle name="40% — акцент1" xfId="104"/>
    <cellStyle name="40% - Акцент1 10" xfId="292"/>
    <cellStyle name="40% - Акцент1 11" xfId="209"/>
    <cellStyle name="40% - Акцент1 12" xfId="297"/>
    <cellStyle name="40% - Акцент1 13" xfId="202"/>
    <cellStyle name="40% - Акцент1 14" xfId="278"/>
    <cellStyle name="40% - Акцент1 15" xfId="314"/>
    <cellStyle name="40% - Акцент1 16" xfId="339"/>
    <cellStyle name="40% - Акцент1 2" xfId="14"/>
    <cellStyle name="40% - Акцент1 3" xfId="162"/>
    <cellStyle name="40% - Акцент1 4" xfId="193"/>
    <cellStyle name="40% - Акцент1 5" xfId="212"/>
    <cellStyle name="40% - Акцент1 6" xfId="248"/>
    <cellStyle name="40% - Акцент1 7" xfId="206"/>
    <cellStyle name="40% - Акцент1 8" xfId="272"/>
    <cellStyle name="40% - Акцент1 9" xfId="229"/>
    <cellStyle name="40% - Акцент1_+Додаток 5.xlsx інсуліни оновл" xfId="105"/>
    <cellStyle name="40% - Акцент2" xfId="15"/>
    <cellStyle name="40% — акцент2" xfId="106"/>
    <cellStyle name="40% - Акцент2 10" xfId="290"/>
    <cellStyle name="40% - Акцент2 11" xfId="224"/>
    <cellStyle name="40% - Акцент2 12" xfId="294"/>
    <cellStyle name="40% - Акцент2 13" xfId="219"/>
    <cellStyle name="40% - Акцент2 14" xfId="306"/>
    <cellStyle name="40% - Акцент2 15" xfId="316"/>
    <cellStyle name="40% - Акцент2 16" xfId="340"/>
    <cellStyle name="40% - Акцент2 2" xfId="16"/>
    <cellStyle name="40% - Акцент2 3" xfId="155"/>
    <cellStyle name="40% - Акцент2 4" xfId="192"/>
    <cellStyle name="40% - Акцент2 5" xfId="214"/>
    <cellStyle name="40% - Акцент2 6" xfId="247"/>
    <cellStyle name="40% - Акцент2 7" xfId="211"/>
    <cellStyle name="40% - Акцент2 8" xfId="257"/>
    <cellStyle name="40% - Акцент2 9" xfId="286"/>
    <cellStyle name="40% - Акцент2_+Додаток 5.xlsx інсуліни оновл" xfId="107"/>
    <cellStyle name="40% - Акцент3" xfId="17"/>
    <cellStyle name="40% — акцент3" xfId="108"/>
    <cellStyle name="40% - Акцент3 10" xfId="288"/>
    <cellStyle name="40% - Акцент3 11" xfId="228"/>
    <cellStyle name="40% - Акцент3 12" xfId="291"/>
    <cellStyle name="40% - Акцент3 13" xfId="230"/>
    <cellStyle name="40% - Акцент3 14" xfId="273"/>
    <cellStyle name="40% - Акцент3 15" xfId="332"/>
    <cellStyle name="40% - Акцент3 16" xfId="341"/>
    <cellStyle name="40% - Акцент3 2" xfId="18"/>
    <cellStyle name="40% - Акцент3 3" xfId="140"/>
    <cellStyle name="40% - Акцент3 4" xfId="191"/>
    <cellStyle name="40% - Акцент3 5" xfId="216"/>
    <cellStyle name="40% - Акцент3 6" xfId="245"/>
    <cellStyle name="40% - Акцент3 7" xfId="217"/>
    <cellStyle name="40% - Акцент3 8" xfId="255"/>
    <cellStyle name="40% - Акцент3 9" xfId="233"/>
    <cellStyle name="40% - Акцент3_+Додаток 5.xlsx інсуліни оновл" xfId="110"/>
    <cellStyle name="40% - Акцент4" xfId="19"/>
    <cellStyle name="40% — акцент4" xfId="111"/>
    <cellStyle name="40% - Акцент4 10" xfId="282"/>
    <cellStyle name="40% - Акцент4 11" xfId="232"/>
    <cellStyle name="40% - Акцент4 12" xfId="287"/>
    <cellStyle name="40% - Акцент4 13" xfId="234"/>
    <cellStyle name="40% - Акцент4 14" xfId="259"/>
    <cellStyle name="40% - Акцент4 15" xfId="215"/>
    <cellStyle name="40% - Акцент4 16" xfId="342"/>
    <cellStyle name="40% - Акцент4 2" xfId="20"/>
    <cellStyle name="40% - Акцент4 3" xfId="132"/>
    <cellStyle name="40% - Акцент4 4" xfId="190"/>
    <cellStyle name="40% - Акцент4 5" xfId="218"/>
    <cellStyle name="40% - Акцент4 6" xfId="244"/>
    <cellStyle name="40% - Акцент4 7" xfId="223"/>
    <cellStyle name="40% - Акцент4 8" xfId="252"/>
    <cellStyle name="40% - Акцент4 9" xfId="236"/>
    <cellStyle name="40% - Акцент4_+Додаток 5.xlsx інсуліни оновл" xfId="112"/>
    <cellStyle name="40% - Акцент5" xfId="21"/>
    <cellStyle name="40% — акцент5" xfId="113"/>
    <cellStyle name="40% - Акцент5 10" xfId="284"/>
    <cellStyle name="40% - Акцент5 11" xfId="235"/>
    <cellStyle name="40% - Акцент5 12" xfId="280"/>
    <cellStyle name="40% - Акцент5 13" xfId="241"/>
    <cellStyle name="40% - Акцент5 14" xfId="254"/>
    <cellStyle name="40% - Акцент5 15" xfId="231"/>
    <cellStyle name="40% - Акцент5 16" xfId="343"/>
    <cellStyle name="40% - Акцент5 2" xfId="22"/>
    <cellStyle name="40% - Акцент5 3" xfId="114"/>
    <cellStyle name="40% - Акцент5 4" xfId="189"/>
    <cellStyle name="40% - Акцент5 5" xfId="220"/>
    <cellStyle name="40% - Акцент5 6" xfId="243"/>
    <cellStyle name="40% - Акцент5 7" xfId="225"/>
    <cellStyle name="40% - Акцент5 8" xfId="249"/>
    <cellStyle name="40% - Акцент5 9" xfId="238"/>
    <cellStyle name="40% - Акцент5_+Додаток 5.xlsx інсуліни оновл" xfId="115"/>
    <cellStyle name="40% - Акцент6" xfId="23"/>
    <cellStyle name="40% — акцент6" xfId="116"/>
    <cellStyle name="40% - Акцент6 10" xfId="277"/>
    <cellStyle name="40% - Акцент6 11" xfId="239"/>
    <cellStyle name="40% - Акцент6 12" xfId="275"/>
    <cellStyle name="40% - Акцент6 13" xfId="285"/>
    <cellStyle name="40% - Акцент6 14" xfId="250"/>
    <cellStyle name="40% - Акцент6 15" xfId="237"/>
    <cellStyle name="40% - Акцент6 16" xfId="344"/>
    <cellStyle name="40% - Акцент6 2" xfId="24"/>
    <cellStyle name="40% - Акцент6 3" xfId="109"/>
    <cellStyle name="40% - Акцент6 4" xfId="188"/>
    <cellStyle name="40% - Акцент6 5" xfId="222"/>
    <cellStyle name="40% - Акцент6 6" xfId="240"/>
    <cellStyle name="40% - Акцент6 7" xfId="227"/>
    <cellStyle name="40% - Акцент6 8" xfId="246"/>
    <cellStyle name="40% - Акцент6 9" xfId="242"/>
    <cellStyle name="40% - Акцент6_+Додаток 5.xlsx інсуліни оновл" xfId="117"/>
    <cellStyle name="40% – Акцентування1" xfId="118"/>
    <cellStyle name="40% – Акцентування2" xfId="119"/>
    <cellStyle name="40% – Акцентування3" xfId="120"/>
    <cellStyle name="40% – Акцентування4" xfId="121"/>
    <cellStyle name="40% – Акцентування5" xfId="122"/>
    <cellStyle name="40% – Акцентування6" xfId="123"/>
    <cellStyle name="40% – колірна тема 1" xfId="124"/>
    <cellStyle name="40% – колірна тема 2" xfId="125"/>
    <cellStyle name="40% – колірна тема 3" xfId="126"/>
    <cellStyle name="40% – колірна тема 4" xfId="127"/>
    <cellStyle name="40% – колірна тема 5" xfId="128"/>
    <cellStyle name="40% – колірна тема 6" xfId="129"/>
    <cellStyle name="60% - Акцент1" xfId="25"/>
    <cellStyle name="60% — акцент1" xfId="130"/>
    <cellStyle name="60% - Акцент1_Додаток 6 САНАТОРИИ 12.12.19 розгорнуто" xfId="131"/>
    <cellStyle name="60% - Акцент2" xfId="26"/>
    <cellStyle name="60% — акцент2" xfId="133"/>
    <cellStyle name="60% - Акцент2_Додаток 6 САНАТОРИИ 12.12.19 розгорнуто" xfId="134"/>
    <cellStyle name="60% - Акцент3" xfId="27"/>
    <cellStyle name="60% — акцент3" xfId="135"/>
    <cellStyle name="60% - Акцент3_Додаток 6 САНАТОРИИ 12.12.19 розгорнуто" xfId="136"/>
    <cellStyle name="60% - Акцент4" xfId="28"/>
    <cellStyle name="60% — акцент4" xfId="137"/>
    <cellStyle name="60% - Акцент4_Додаток 6 САНАТОРИИ 12.12.19 розгорнуто" xfId="138"/>
    <cellStyle name="60% - Акцент5" xfId="29"/>
    <cellStyle name="60% — акцент5" xfId="139"/>
    <cellStyle name="60% - Акцент6" xfId="30"/>
    <cellStyle name="60% — акцент6" xfId="141"/>
    <cellStyle name="60% - Акцент6_Додаток 6 САНАТОРИИ 12.12.19 розгорнуто" xfId="142"/>
    <cellStyle name="60% – Акцентування1" xfId="143"/>
    <cellStyle name="60% – Акцентування2" xfId="144"/>
    <cellStyle name="60% – Акцентування3" xfId="145"/>
    <cellStyle name="60% – Акцентування4" xfId="146"/>
    <cellStyle name="60% – Акцентування5" xfId="147"/>
    <cellStyle name="60% – Акцентування6" xfId="148"/>
    <cellStyle name="60% – колірна тема 1" xfId="149"/>
    <cellStyle name="60% – колірна тема 2" xfId="150"/>
    <cellStyle name="60% – колірна тема 3" xfId="151"/>
    <cellStyle name="60% – колірна тема 4" xfId="152"/>
    <cellStyle name="60% – колірна тема 5" xfId="153"/>
    <cellStyle name="60% – колірна тема 6" xfId="154"/>
    <cellStyle name="Normal_meresha_07" xfId="31"/>
    <cellStyle name="Акцент1" xfId="32"/>
    <cellStyle name="Акцент2" xfId="33"/>
    <cellStyle name="Акцент3" xfId="34"/>
    <cellStyle name="Акцент4" xfId="35"/>
    <cellStyle name="Акцент5" xfId="36"/>
    <cellStyle name="Акцент6" xfId="37"/>
    <cellStyle name="Акцентування1" xfId="156"/>
    <cellStyle name="Акцентування2" xfId="157"/>
    <cellStyle name="Акцентування3" xfId="158"/>
    <cellStyle name="Акцентування4" xfId="159"/>
    <cellStyle name="Акцентування5" xfId="160"/>
    <cellStyle name="Акцентування6" xfId="161"/>
    <cellStyle name="Ввід" xfId="38"/>
    <cellStyle name="Вывод" xfId="39"/>
    <cellStyle name="Вычисление" xfId="40"/>
    <cellStyle name="Денежный 2" xfId="79"/>
    <cellStyle name="Денежный 3" xfId="261"/>
    <cellStyle name="Добре" xfId="41"/>
    <cellStyle name="Звичайний 10" xfId="42"/>
    <cellStyle name="Звичайний 11" xfId="43"/>
    <cellStyle name="Звичайний 12" xfId="44"/>
    <cellStyle name="Звичайний 13" xfId="45"/>
    <cellStyle name="Звичайний 14" xfId="46"/>
    <cellStyle name="Звичайний 15" xfId="47"/>
    <cellStyle name="Звичайний 16" xfId="48"/>
    <cellStyle name="Звичайний 17" xfId="49"/>
    <cellStyle name="Звичайний 18" xfId="50"/>
    <cellStyle name="Звичайний 19" xfId="51"/>
    <cellStyle name="Звичайний 2" xfId="52"/>
    <cellStyle name="Звичайний 20" xfId="53"/>
    <cellStyle name="Звичайний 21" xfId="54"/>
    <cellStyle name="Звичайний 3" xfId="55"/>
    <cellStyle name="Звичайний 4" xfId="56"/>
    <cellStyle name="Звичайний 5" xfId="57"/>
    <cellStyle name="Звичайний 6" xfId="58"/>
    <cellStyle name="Звичайний 7" xfId="59"/>
    <cellStyle name="Звичайний 8" xfId="60"/>
    <cellStyle name="Звичайний 9" xfId="61"/>
    <cellStyle name="Звичайний_Додаток _ 3 зм_ни 4575" xfId="62"/>
    <cellStyle name="Зв'язана клітинка" xfId="63"/>
    <cellStyle name="Итог" xfId="64"/>
    <cellStyle name="Колірна тема 1" xfId="166"/>
    <cellStyle name="Колірна тема 2" xfId="167"/>
    <cellStyle name="Колірна тема 3" xfId="168"/>
    <cellStyle name="Колірна тема 4" xfId="169"/>
    <cellStyle name="Колірна тема 5" xfId="170"/>
    <cellStyle name="Колірна тема 6" xfId="171"/>
    <cellStyle name="Контрольна клітинка" xfId="65"/>
    <cellStyle name="Назва" xfId="66"/>
    <cellStyle name="Нейтральний" xfId="172"/>
    <cellStyle name="Нейтральный" xfId="67"/>
    <cellStyle name="Обчислення" xfId="174"/>
    <cellStyle name="Обычный" xfId="0" builtinId="0"/>
    <cellStyle name="Обычный 2" xfId="68"/>
    <cellStyle name="Обычный 3" xfId="175"/>
    <cellStyle name="Обычный 3 2" xfId="78"/>
    <cellStyle name="Обычный 4" xfId="69"/>
    <cellStyle name="Обычный 4 2" xfId="176"/>
    <cellStyle name="Обычный 5" xfId="177"/>
    <cellStyle name="Обычный_Додаток 6" xfId="77"/>
    <cellStyle name="Обычный_Додаток 6 джерела.." xfId="70"/>
    <cellStyle name="Обычный_Додаток 6 САНАТОРИИ 12.12.19 розгорнуто" xfId="178"/>
    <cellStyle name="Підсумок" xfId="179"/>
    <cellStyle name="Плохой" xfId="71"/>
    <cellStyle name="Поганий" xfId="181"/>
    <cellStyle name="Пояснение" xfId="72"/>
    <cellStyle name="Примечание" xfId="73"/>
    <cellStyle name="Примечание 2" xfId="74"/>
    <cellStyle name="Примечание_+Додаток 5.xlsx інсуліни оновл" xfId="182"/>
    <cellStyle name="Примітка" xfId="183"/>
    <cellStyle name="Результат" xfId="184"/>
    <cellStyle name="Стиль 1" xfId="75"/>
    <cellStyle name="Текст попередження" xfId="76"/>
    <cellStyle name="Текст пояснення" xfId="186"/>
    <cellStyle name="Хороший 2" xfId="18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00FF00"/>
      <color rgb="FFFF99FF"/>
      <color rgb="FF66FF66"/>
      <color rgb="FFFF66CC"/>
      <color rgb="FFFF9933"/>
      <color rgb="FFFF9900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214"/>
  <sheetViews>
    <sheetView tabSelected="1" view="pageBreakPreview" zoomScale="70" zoomScaleNormal="100" zoomScaleSheetLayoutView="70" workbookViewId="0">
      <pane xSplit="4" ySplit="7" topLeftCell="E529" activePane="bottomRight" state="frozen"/>
      <selection pane="topRight"/>
      <selection pane="bottomLeft"/>
      <selection pane="bottomRight" activeCell="I538" sqref="A1:XFD1048576"/>
    </sheetView>
  </sheetViews>
  <sheetFormatPr defaultColWidth="9.1640625" defaultRowHeight="48.75" customHeight="1" outlineLevelRow="1" x14ac:dyDescent="0.2"/>
  <cols>
    <col min="1" max="1" width="14" style="63" customWidth="1"/>
    <col min="2" max="2" width="13.83203125" style="63" customWidth="1"/>
    <col min="3" max="3" width="16.5" style="64" customWidth="1"/>
    <col min="4" max="4" width="61.83203125" style="64" customWidth="1"/>
    <col min="5" max="5" width="80" style="64" customWidth="1"/>
    <col min="6" max="6" width="14.33203125" style="65" customWidth="1"/>
    <col min="7" max="8" width="17.1640625" style="69" customWidth="1"/>
    <col min="9" max="9" width="23.1640625" style="70" customWidth="1"/>
    <col min="10" max="10" width="17.33203125" style="71" customWidth="1"/>
    <col min="11" max="11" width="21.1640625" style="1" customWidth="1"/>
    <col min="12" max="12" width="20.1640625" style="1" customWidth="1"/>
    <col min="13" max="16384" width="9.1640625" style="1"/>
  </cols>
  <sheetData>
    <row r="1" spans="1:11" s="53" customFormat="1" ht="18.75" customHeight="1" outlineLevel="1" x14ac:dyDescent="0.25">
      <c r="A1" s="49"/>
      <c r="B1" s="49"/>
      <c r="C1" s="50"/>
      <c r="D1" s="50"/>
      <c r="E1" s="50"/>
      <c r="F1" s="51"/>
      <c r="G1" s="219" t="s">
        <v>38</v>
      </c>
      <c r="H1" s="219"/>
      <c r="I1" s="219"/>
      <c r="J1" s="52"/>
    </row>
    <row r="2" spans="1:11" s="53" customFormat="1" ht="18.75" customHeight="1" outlineLevel="1" x14ac:dyDescent="0.25">
      <c r="A2" s="49"/>
      <c r="B2" s="49"/>
      <c r="C2" s="50"/>
      <c r="D2" s="54"/>
      <c r="E2" s="54"/>
      <c r="F2" s="51"/>
      <c r="G2" s="219" t="s">
        <v>42</v>
      </c>
      <c r="H2" s="219"/>
      <c r="I2" s="219"/>
      <c r="J2" s="52"/>
      <c r="K2" s="55"/>
    </row>
    <row r="3" spans="1:11" s="53" customFormat="1" ht="63" customHeight="1" outlineLevel="1" x14ac:dyDescent="0.25">
      <c r="A3" s="220" t="s">
        <v>49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ht="22.5" outlineLevel="1" x14ac:dyDescent="0.25">
      <c r="A4" s="221" t="s">
        <v>55</v>
      </c>
      <c r="B4" s="221"/>
      <c r="C4" s="56"/>
      <c r="D4" s="56"/>
      <c r="E4" s="56"/>
      <c r="F4" s="56"/>
      <c r="G4" s="56"/>
      <c r="H4" s="56"/>
      <c r="I4" s="56"/>
      <c r="J4" s="56"/>
    </row>
    <row r="5" spans="1:11" ht="15" customHeight="1" outlineLevel="1" x14ac:dyDescent="0.2">
      <c r="A5" s="222" t="s">
        <v>54</v>
      </c>
      <c r="B5" s="222"/>
      <c r="C5" s="56"/>
      <c r="D5" s="56"/>
      <c r="E5" s="56"/>
      <c r="F5" s="56"/>
      <c r="G5" s="56"/>
      <c r="H5" s="56"/>
      <c r="I5" s="56"/>
      <c r="J5" s="56"/>
    </row>
    <row r="6" spans="1:11" ht="17.25" customHeight="1" outlineLevel="1" x14ac:dyDescent="0.2">
      <c r="A6" s="57"/>
      <c r="B6" s="57"/>
      <c r="C6" s="57"/>
      <c r="D6" s="57"/>
      <c r="E6" s="57"/>
      <c r="F6" s="58"/>
      <c r="G6" s="59"/>
      <c r="H6" s="59"/>
      <c r="I6" s="60"/>
      <c r="J6" s="61" t="s">
        <v>137</v>
      </c>
    </row>
    <row r="7" spans="1:11" ht="94.5" customHeight="1" x14ac:dyDescent="0.2">
      <c r="A7" s="3" t="s">
        <v>56</v>
      </c>
      <c r="B7" s="3" t="s">
        <v>57</v>
      </c>
      <c r="C7" s="3" t="s">
        <v>36</v>
      </c>
      <c r="D7" s="4" t="s">
        <v>58</v>
      </c>
      <c r="E7" s="5" t="s">
        <v>107</v>
      </c>
      <c r="F7" s="6" t="s">
        <v>50</v>
      </c>
      <c r="G7" s="7" t="s">
        <v>51</v>
      </c>
      <c r="H7" s="8" t="s">
        <v>52</v>
      </c>
      <c r="I7" s="62" t="s">
        <v>53</v>
      </c>
      <c r="J7" s="8" t="s">
        <v>59</v>
      </c>
    </row>
    <row r="8" spans="1:11" ht="33.75" customHeight="1" x14ac:dyDescent="0.2">
      <c r="A8" s="9" t="s">
        <v>65</v>
      </c>
      <c r="B8" s="17"/>
      <c r="C8" s="9"/>
      <c r="D8" s="9" t="s">
        <v>66</v>
      </c>
      <c r="E8" s="5"/>
      <c r="F8" s="6"/>
      <c r="G8" s="7"/>
      <c r="H8" s="7"/>
      <c r="I8" s="15">
        <f>I9</f>
        <v>34941437.039999999</v>
      </c>
      <c r="J8" s="8"/>
    </row>
    <row r="9" spans="1:11" ht="33" customHeight="1" x14ac:dyDescent="0.2">
      <c r="A9" s="9" t="s">
        <v>67</v>
      </c>
      <c r="B9" s="10"/>
      <c r="C9" s="10"/>
      <c r="D9" s="9" t="s">
        <v>66</v>
      </c>
      <c r="E9" s="5"/>
      <c r="F9" s="6"/>
      <c r="G9" s="7"/>
      <c r="H9" s="7"/>
      <c r="I9" s="15">
        <f>I10+I11+I13+I12</f>
        <v>34941437.039999999</v>
      </c>
      <c r="J9" s="8"/>
    </row>
    <row r="10" spans="1:11" ht="63.75" customHeight="1" x14ac:dyDescent="0.2">
      <c r="A10" s="46" t="s">
        <v>68</v>
      </c>
      <c r="B10" s="46" t="s">
        <v>69</v>
      </c>
      <c r="C10" s="46" t="s">
        <v>70</v>
      </c>
      <c r="D10" s="11" t="s">
        <v>298</v>
      </c>
      <c r="E10" s="11" t="s">
        <v>114</v>
      </c>
      <c r="F10" s="46"/>
      <c r="G10" s="12"/>
      <c r="H10" s="13"/>
      <c r="I10" s="16">
        <v>2109670</v>
      </c>
      <c r="J10" s="14"/>
      <c r="K10" s="2"/>
    </row>
    <row r="11" spans="1:11" ht="30" x14ac:dyDescent="0.2">
      <c r="A11" s="46" t="s">
        <v>318</v>
      </c>
      <c r="B11" s="46" t="s">
        <v>319</v>
      </c>
      <c r="C11" s="46" t="s">
        <v>70</v>
      </c>
      <c r="D11" s="11" t="s">
        <v>299</v>
      </c>
      <c r="E11" s="11" t="s">
        <v>114</v>
      </c>
      <c r="F11" s="46"/>
      <c r="G11" s="12"/>
      <c r="H11" s="13"/>
      <c r="I11" s="16">
        <f>500000-213242.96</f>
        <v>286757.04000000004</v>
      </c>
      <c r="J11" s="14"/>
    </row>
    <row r="12" spans="1:11" ht="30" x14ac:dyDescent="0.2">
      <c r="A12" s="46" t="s">
        <v>320</v>
      </c>
      <c r="B12" s="46" t="s">
        <v>321</v>
      </c>
      <c r="C12" s="46" t="s">
        <v>322</v>
      </c>
      <c r="D12" s="11" t="s">
        <v>323</v>
      </c>
      <c r="E12" s="11" t="s">
        <v>114</v>
      </c>
      <c r="F12" s="46"/>
      <c r="G12" s="12"/>
      <c r="H12" s="13"/>
      <c r="I12" s="16">
        <f>1000000</f>
        <v>1000000</v>
      </c>
      <c r="J12" s="14"/>
    </row>
    <row r="13" spans="1:11" ht="23.25" customHeight="1" x14ac:dyDescent="0.2">
      <c r="A13" s="46" t="s">
        <v>71</v>
      </c>
      <c r="B13" s="46" t="s">
        <v>19</v>
      </c>
      <c r="C13" s="46" t="s">
        <v>14</v>
      </c>
      <c r="D13" s="11" t="s">
        <v>72</v>
      </c>
      <c r="E13" s="11"/>
      <c r="F13" s="46"/>
      <c r="G13" s="12"/>
      <c r="H13" s="13"/>
      <c r="I13" s="16">
        <f>I14+I15+I17+I18+I20+I22+I24+I26+I28+I30+I32+I34+I36+I38+I40+I41+I42+I43+I45+I47+I49+I50+I52+I53+I55+I16</f>
        <v>31545010</v>
      </c>
      <c r="J13" s="14"/>
    </row>
    <row r="14" spans="1:11" ht="66" customHeight="1" x14ac:dyDescent="0.2">
      <c r="A14" s="3"/>
      <c r="B14" s="3"/>
      <c r="C14" s="3"/>
      <c r="D14" s="4"/>
      <c r="E14" s="11" t="s">
        <v>73</v>
      </c>
      <c r="F14" s="46" t="s">
        <v>125</v>
      </c>
      <c r="G14" s="13">
        <v>300000</v>
      </c>
      <c r="H14" s="14">
        <v>7</v>
      </c>
      <c r="I14" s="12">
        <v>289530.2</v>
      </c>
      <c r="J14" s="14">
        <v>100</v>
      </c>
    </row>
    <row r="15" spans="1:11" ht="33" customHeight="1" x14ac:dyDescent="0.2">
      <c r="A15" s="3"/>
      <c r="B15" s="3"/>
      <c r="C15" s="3"/>
      <c r="D15" s="4"/>
      <c r="E15" s="18" t="s">
        <v>220</v>
      </c>
      <c r="F15" s="46" t="s">
        <v>125</v>
      </c>
      <c r="G15" s="13">
        <v>383639</v>
      </c>
      <c r="H15" s="14">
        <v>50</v>
      </c>
      <c r="I15" s="12">
        <v>193930.5</v>
      </c>
      <c r="J15" s="14">
        <v>100</v>
      </c>
    </row>
    <row r="16" spans="1:11" ht="51" customHeight="1" x14ac:dyDescent="0.2">
      <c r="A16" s="3"/>
      <c r="B16" s="3"/>
      <c r="C16" s="3"/>
      <c r="D16" s="4"/>
      <c r="E16" s="18" t="s">
        <v>221</v>
      </c>
      <c r="F16" s="46" t="s">
        <v>125</v>
      </c>
      <c r="G16" s="13">
        <v>320000</v>
      </c>
      <c r="H16" s="14">
        <v>50</v>
      </c>
      <c r="I16" s="12">
        <v>156748.29999999999</v>
      </c>
      <c r="J16" s="14">
        <v>100</v>
      </c>
    </row>
    <row r="17" spans="1:10" ht="66.75" customHeight="1" x14ac:dyDescent="0.2">
      <c r="A17" s="3"/>
      <c r="B17" s="3"/>
      <c r="C17" s="3"/>
      <c r="D17" s="4"/>
      <c r="E17" s="18" t="s">
        <v>312</v>
      </c>
      <c r="F17" s="46" t="s">
        <v>126</v>
      </c>
      <c r="G17" s="13">
        <v>14149480</v>
      </c>
      <c r="H17" s="14">
        <v>2</v>
      </c>
      <c r="I17" s="12">
        <v>4500000</v>
      </c>
      <c r="J17" s="14">
        <v>35</v>
      </c>
    </row>
    <row r="18" spans="1:10" ht="60" x14ac:dyDescent="0.2">
      <c r="A18" s="3"/>
      <c r="B18" s="3"/>
      <c r="C18" s="3"/>
      <c r="D18" s="4"/>
      <c r="E18" s="18" t="s">
        <v>300</v>
      </c>
      <c r="F18" s="46" t="s">
        <v>64</v>
      </c>
      <c r="G18" s="13">
        <v>500000</v>
      </c>
      <c r="H18" s="14">
        <v>0</v>
      </c>
      <c r="I18" s="12">
        <v>500000</v>
      </c>
      <c r="J18" s="14">
        <v>100</v>
      </c>
    </row>
    <row r="19" spans="1:10" ht="15" x14ac:dyDescent="0.2">
      <c r="A19" s="3"/>
      <c r="B19" s="3"/>
      <c r="C19" s="3"/>
      <c r="D19" s="4"/>
      <c r="E19" s="18" t="s">
        <v>108</v>
      </c>
      <c r="F19" s="46"/>
      <c r="G19" s="13"/>
      <c r="H19" s="14"/>
      <c r="I19" s="12">
        <v>53500</v>
      </c>
      <c r="J19" s="14"/>
    </row>
    <row r="20" spans="1:10" ht="45" x14ac:dyDescent="0.2">
      <c r="A20" s="3"/>
      <c r="B20" s="3"/>
      <c r="C20" s="3"/>
      <c r="D20" s="4"/>
      <c r="E20" s="18" t="s">
        <v>301</v>
      </c>
      <c r="F20" s="46" t="s">
        <v>132</v>
      </c>
      <c r="G20" s="12">
        <v>1619371.92</v>
      </c>
      <c r="H20" s="14">
        <v>3</v>
      </c>
      <c r="I20" s="12">
        <v>1571352</v>
      </c>
      <c r="J20" s="14">
        <v>100</v>
      </c>
    </row>
    <row r="21" spans="1:10" ht="15" x14ac:dyDescent="0.2">
      <c r="A21" s="3"/>
      <c r="B21" s="3"/>
      <c r="C21" s="3"/>
      <c r="D21" s="4"/>
      <c r="E21" s="18" t="s">
        <v>108</v>
      </c>
      <c r="F21" s="46"/>
      <c r="G21" s="13"/>
      <c r="H21" s="14"/>
      <c r="I21" s="12">
        <v>100000</v>
      </c>
      <c r="J21" s="14"/>
    </row>
    <row r="22" spans="1:10" ht="45" x14ac:dyDescent="0.2">
      <c r="A22" s="3"/>
      <c r="B22" s="3"/>
      <c r="C22" s="3"/>
      <c r="D22" s="4"/>
      <c r="E22" s="18" t="s">
        <v>313</v>
      </c>
      <c r="F22" s="46" t="s">
        <v>132</v>
      </c>
      <c r="G22" s="12">
        <v>2542928.9300000002</v>
      </c>
      <c r="H22" s="14">
        <v>2</v>
      </c>
      <c r="I22" s="12">
        <v>2473029</v>
      </c>
      <c r="J22" s="14">
        <v>100</v>
      </c>
    </row>
    <row r="23" spans="1:10" ht="15" x14ac:dyDescent="0.2">
      <c r="A23" s="3"/>
      <c r="B23" s="3"/>
      <c r="C23" s="3"/>
      <c r="D23" s="4"/>
      <c r="E23" s="18" t="s">
        <v>108</v>
      </c>
      <c r="F23" s="46"/>
      <c r="G23" s="13"/>
      <c r="H23" s="14"/>
      <c r="I23" s="12">
        <v>100000</v>
      </c>
      <c r="J23" s="14"/>
    </row>
    <row r="24" spans="1:10" ht="60" x14ac:dyDescent="0.2">
      <c r="A24" s="3"/>
      <c r="B24" s="3"/>
      <c r="C24" s="3"/>
      <c r="D24" s="4"/>
      <c r="E24" s="18" t="s">
        <v>565</v>
      </c>
      <c r="F24" s="46" t="s">
        <v>128</v>
      </c>
      <c r="G24" s="12">
        <v>1054593.06</v>
      </c>
      <c r="H24" s="14">
        <v>29</v>
      </c>
      <c r="I24" s="12">
        <v>753800</v>
      </c>
      <c r="J24" s="14">
        <v>100</v>
      </c>
    </row>
    <row r="25" spans="1:10" ht="15" x14ac:dyDescent="0.2">
      <c r="A25" s="3"/>
      <c r="B25" s="3"/>
      <c r="C25" s="3"/>
      <c r="D25" s="4"/>
      <c r="E25" s="18" t="s">
        <v>108</v>
      </c>
      <c r="F25" s="46"/>
      <c r="G25" s="13"/>
      <c r="H25" s="14"/>
      <c r="I25" s="12">
        <v>13486.5</v>
      </c>
      <c r="J25" s="14"/>
    </row>
    <row r="26" spans="1:10" ht="45" x14ac:dyDescent="0.2">
      <c r="A26" s="3"/>
      <c r="B26" s="3"/>
      <c r="C26" s="3"/>
      <c r="D26" s="4"/>
      <c r="E26" s="18" t="s">
        <v>566</v>
      </c>
      <c r="F26" s="46" t="s">
        <v>128</v>
      </c>
      <c r="G26" s="12">
        <v>742726.25</v>
      </c>
      <c r="H26" s="14">
        <v>3</v>
      </c>
      <c r="I26" s="12">
        <v>723800</v>
      </c>
      <c r="J26" s="14">
        <v>100</v>
      </c>
    </row>
    <row r="27" spans="1:10" ht="15" x14ac:dyDescent="0.2">
      <c r="A27" s="3"/>
      <c r="B27" s="3"/>
      <c r="C27" s="3"/>
      <c r="D27" s="4"/>
      <c r="E27" s="18" t="s">
        <v>108</v>
      </c>
      <c r="F27" s="46"/>
      <c r="G27" s="13"/>
      <c r="H27" s="14"/>
      <c r="I27" s="12">
        <v>16321.5</v>
      </c>
      <c r="J27" s="14"/>
    </row>
    <row r="28" spans="1:10" ht="60" x14ac:dyDescent="0.2">
      <c r="A28" s="3"/>
      <c r="B28" s="3"/>
      <c r="C28" s="3"/>
      <c r="D28" s="4"/>
      <c r="E28" s="18" t="s">
        <v>302</v>
      </c>
      <c r="F28" s="46" t="s">
        <v>130</v>
      </c>
      <c r="G28" s="13">
        <v>1053484</v>
      </c>
      <c r="H28" s="14">
        <v>2</v>
      </c>
      <c r="I28" s="12">
        <v>186913</v>
      </c>
      <c r="J28" s="14">
        <v>36.299999999999997</v>
      </c>
    </row>
    <row r="29" spans="1:10" ht="15" x14ac:dyDescent="0.2">
      <c r="A29" s="3"/>
      <c r="B29" s="3"/>
      <c r="C29" s="3"/>
      <c r="D29" s="4"/>
      <c r="E29" s="18" t="s">
        <v>108</v>
      </c>
      <c r="F29" s="46"/>
      <c r="G29" s="13"/>
      <c r="H29" s="14"/>
      <c r="I29" s="12">
        <v>186913</v>
      </c>
      <c r="J29" s="14"/>
    </row>
    <row r="30" spans="1:10" ht="75" x14ac:dyDescent="0.2">
      <c r="A30" s="3"/>
      <c r="B30" s="3"/>
      <c r="C30" s="3"/>
      <c r="D30" s="4"/>
      <c r="E30" s="18" t="s">
        <v>303</v>
      </c>
      <c r="F30" s="46" t="s">
        <v>130</v>
      </c>
      <c r="G30" s="13">
        <v>2168657</v>
      </c>
      <c r="H30" s="14">
        <v>27.6</v>
      </c>
      <c r="I30" s="12">
        <v>68040</v>
      </c>
      <c r="J30" s="14">
        <v>30.7</v>
      </c>
    </row>
    <row r="31" spans="1:10" ht="15" x14ac:dyDescent="0.2">
      <c r="A31" s="3"/>
      <c r="B31" s="3"/>
      <c r="C31" s="3"/>
      <c r="D31" s="4"/>
      <c r="E31" s="18" t="s">
        <v>108</v>
      </c>
      <c r="F31" s="46"/>
      <c r="G31" s="13"/>
      <c r="H31" s="14"/>
      <c r="I31" s="12">
        <v>68040</v>
      </c>
      <c r="J31" s="14"/>
    </row>
    <row r="32" spans="1:10" ht="45" x14ac:dyDescent="0.2">
      <c r="A32" s="3"/>
      <c r="B32" s="3"/>
      <c r="C32" s="3"/>
      <c r="D32" s="4"/>
      <c r="E32" s="18" t="s">
        <v>567</v>
      </c>
      <c r="F32" s="46" t="s">
        <v>130</v>
      </c>
      <c r="G32" s="13">
        <v>963247</v>
      </c>
      <c r="H32" s="14">
        <v>5</v>
      </c>
      <c r="I32" s="12">
        <v>83025</v>
      </c>
      <c r="J32" s="14">
        <v>13.8</v>
      </c>
    </row>
    <row r="33" spans="1:10" ht="15" x14ac:dyDescent="0.2">
      <c r="A33" s="3"/>
      <c r="B33" s="3"/>
      <c r="C33" s="3"/>
      <c r="D33" s="4"/>
      <c r="E33" s="18" t="s">
        <v>108</v>
      </c>
      <c r="F33" s="46"/>
      <c r="G33" s="13"/>
      <c r="H33" s="14"/>
      <c r="I33" s="12">
        <v>83025</v>
      </c>
      <c r="J33" s="14"/>
    </row>
    <row r="34" spans="1:10" ht="45" x14ac:dyDescent="0.2">
      <c r="A34" s="3"/>
      <c r="B34" s="3"/>
      <c r="C34" s="3"/>
      <c r="D34" s="4"/>
      <c r="E34" s="18" t="s">
        <v>568</v>
      </c>
      <c r="F34" s="46" t="s">
        <v>129</v>
      </c>
      <c r="G34" s="13">
        <v>2829789</v>
      </c>
      <c r="H34" s="14">
        <v>1.4</v>
      </c>
      <c r="I34" s="12">
        <v>2789853</v>
      </c>
      <c r="J34" s="14">
        <v>100</v>
      </c>
    </row>
    <row r="35" spans="1:10" ht="15" x14ac:dyDescent="0.2">
      <c r="A35" s="3"/>
      <c r="B35" s="3"/>
      <c r="C35" s="3"/>
      <c r="D35" s="4"/>
      <c r="E35" s="18" t="s">
        <v>108</v>
      </c>
      <c r="F35" s="46"/>
      <c r="G35" s="13"/>
      <c r="H35" s="14"/>
      <c r="I35" s="12">
        <v>59778</v>
      </c>
      <c r="J35" s="14"/>
    </row>
    <row r="36" spans="1:10" ht="45" x14ac:dyDescent="0.2">
      <c r="A36" s="3"/>
      <c r="B36" s="3"/>
      <c r="C36" s="3"/>
      <c r="D36" s="4"/>
      <c r="E36" s="18" t="s">
        <v>304</v>
      </c>
      <c r="F36" s="46" t="s">
        <v>129</v>
      </c>
      <c r="G36" s="13">
        <v>458193</v>
      </c>
      <c r="H36" s="14">
        <v>45.3</v>
      </c>
      <c r="I36" s="12">
        <v>250475</v>
      </c>
      <c r="J36" s="14">
        <v>100</v>
      </c>
    </row>
    <row r="37" spans="1:10" ht="15" x14ac:dyDescent="0.2">
      <c r="A37" s="3"/>
      <c r="B37" s="3"/>
      <c r="C37" s="3"/>
      <c r="D37" s="4"/>
      <c r="E37" s="18" t="s">
        <v>108</v>
      </c>
      <c r="F37" s="46"/>
      <c r="G37" s="13"/>
      <c r="H37" s="14"/>
      <c r="I37" s="12">
        <v>10400</v>
      </c>
      <c r="J37" s="14"/>
    </row>
    <row r="38" spans="1:10" ht="45" x14ac:dyDescent="0.2">
      <c r="A38" s="3"/>
      <c r="B38" s="3"/>
      <c r="C38" s="3"/>
      <c r="D38" s="4"/>
      <c r="E38" s="18" t="s">
        <v>314</v>
      </c>
      <c r="F38" s="46" t="s">
        <v>661</v>
      </c>
      <c r="G38" s="13">
        <v>2439898</v>
      </c>
      <c r="H38" s="14">
        <v>20.3</v>
      </c>
      <c r="I38" s="12">
        <v>500000</v>
      </c>
      <c r="J38" s="14">
        <v>40.799999999999997</v>
      </c>
    </row>
    <row r="39" spans="1:10" ht="15" x14ac:dyDescent="0.2">
      <c r="A39" s="3"/>
      <c r="B39" s="3"/>
      <c r="C39" s="3"/>
      <c r="D39" s="4"/>
      <c r="E39" s="18" t="s">
        <v>108</v>
      </c>
      <c r="F39" s="46"/>
      <c r="G39" s="13"/>
      <c r="H39" s="14"/>
      <c r="I39" s="12">
        <v>49410</v>
      </c>
      <c r="J39" s="14"/>
    </row>
    <row r="40" spans="1:10" ht="60" x14ac:dyDescent="0.2">
      <c r="A40" s="3"/>
      <c r="B40" s="3"/>
      <c r="C40" s="3"/>
      <c r="D40" s="4"/>
      <c r="E40" s="18" t="s">
        <v>305</v>
      </c>
      <c r="F40" s="46" t="s">
        <v>129</v>
      </c>
      <c r="G40" s="12">
        <v>814814.2</v>
      </c>
      <c r="H40" s="14">
        <v>2</v>
      </c>
      <c r="I40" s="12">
        <v>796533</v>
      </c>
      <c r="J40" s="14">
        <v>100</v>
      </c>
    </row>
    <row r="41" spans="1:10" ht="60" x14ac:dyDescent="0.2">
      <c r="A41" s="3"/>
      <c r="B41" s="3"/>
      <c r="C41" s="3"/>
      <c r="D41" s="4"/>
      <c r="E41" s="18" t="s">
        <v>306</v>
      </c>
      <c r="F41" s="46" t="s">
        <v>129</v>
      </c>
      <c r="G41" s="12">
        <v>2219086.2000000002</v>
      </c>
      <c r="H41" s="14">
        <v>1.2</v>
      </c>
      <c r="I41" s="12">
        <v>2192307</v>
      </c>
      <c r="J41" s="14">
        <v>100</v>
      </c>
    </row>
    <row r="42" spans="1:10" ht="60" x14ac:dyDescent="0.2">
      <c r="A42" s="3"/>
      <c r="B42" s="3"/>
      <c r="C42" s="3"/>
      <c r="D42" s="4"/>
      <c r="E42" s="18" t="s">
        <v>315</v>
      </c>
      <c r="F42" s="46" t="s">
        <v>125</v>
      </c>
      <c r="G42" s="13">
        <v>1214947</v>
      </c>
      <c r="H42" s="14">
        <v>13</v>
      </c>
      <c r="I42" s="12">
        <v>1059227</v>
      </c>
      <c r="J42" s="14">
        <v>100</v>
      </c>
    </row>
    <row r="43" spans="1:10" ht="60" x14ac:dyDescent="0.2">
      <c r="A43" s="3"/>
      <c r="B43" s="3"/>
      <c r="C43" s="3"/>
      <c r="D43" s="4"/>
      <c r="E43" s="18" t="s">
        <v>569</v>
      </c>
      <c r="F43" s="46" t="s">
        <v>134</v>
      </c>
      <c r="G43" s="13">
        <v>322731</v>
      </c>
      <c r="H43" s="14">
        <v>8</v>
      </c>
      <c r="I43" s="12">
        <v>70000</v>
      </c>
      <c r="J43" s="14">
        <v>28.7</v>
      </c>
    </row>
    <row r="44" spans="1:10" ht="15" x14ac:dyDescent="0.2">
      <c r="A44" s="3"/>
      <c r="B44" s="3"/>
      <c r="C44" s="3"/>
      <c r="D44" s="4"/>
      <c r="E44" s="18" t="s">
        <v>108</v>
      </c>
      <c r="F44" s="46"/>
      <c r="G44" s="13"/>
      <c r="H44" s="14"/>
      <c r="I44" s="12">
        <v>70000</v>
      </c>
      <c r="J44" s="14"/>
    </row>
    <row r="45" spans="1:10" ht="45" x14ac:dyDescent="0.2">
      <c r="A45" s="3"/>
      <c r="B45" s="3"/>
      <c r="C45" s="3"/>
      <c r="D45" s="4"/>
      <c r="E45" s="18" t="s">
        <v>307</v>
      </c>
      <c r="F45" s="46" t="s">
        <v>132</v>
      </c>
      <c r="G45" s="13">
        <v>2484647</v>
      </c>
      <c r="H45" s="14">
        <v>7</v>
      </c>
      <c r="I45" s="12">
        <v>2299414</v>
      </c>
      <c r="J45" s="14">
        <v>100</v>
      </c>
    </row>
    <row r="46" spans="1:10" ht="15" x14ac:dyDescent="0.2">
      <c r="A46" s="3"/>
      <c r="B46" s="3"/>
      <c r="C46" s="3"/>
      <c r="D46" s="4"/>
      <c r="E46" s="18" t="s">
        <v>108</v>
      </c>
      <c r="F46" s="46"/>
      <c r="G46" s="13"/>
      <c r="H46" s="14"/>
      <c r="I46" s="12">
        <v>70000</v>
      </c>
      <c r="J46" s="14"/>
    </row>
    <row r="47" spans="1:10" s="171" customFormat="1" ht="45" x14ac:dyDescent="0.2">
      <c r="A47" s="160"/>
      <c r="B47" s="160"/>
      <c r="C47" s="160"/>
      <c r="D47" s="161"/>
      <c r="E47" s="162" t="s">
        <v>308</v>
      </c>
      <c r="F47" s="163" t="s">
        <v>129</v>
      </c>
      <c r="G47" s="164">
        <v>8292558</v>
      </c>
      <c r="H47" s="165">
        <v>59.4</v>
      </c>
      <c r="I47" s="166">
        <v>3362703</v>
      </c>
      <c r="J47" s="165">
        <v>100</v>
      </c>
    </row>
    <row r="48" spans="1:10" s="171" customFormat="1" ht="15" x14ac:dyDescent="0.2">
      <c r="A48" s="160"/>
      <c r="B48" s="160"/>
      <c r="C48" s="160"/>
      <c r="D48" s="161"/>
      <c r="E48" s="162" t="s">
        <v>108</v>
      </c>
      <c r="F48" s="163"/>
      <c r="G48" s="164"/>
      <c r="H48" s="165"/>
      <c r="I48" s="166">
        <v>69660</v>
      </c>
      <c r="J48" s="165"/>
    </row>
    <row r="49" spans="1:12" s="171" customFormat="1" ht="60" x14ac:dyDescent="0.2">
      <c r="A49" s="160"/>
      <c r="B49" s="160"/>
      <c r="C49" s="160"/>
      <c r="D49" s="161"/>
      <c r="E49" s="162" t="s">
        <v>316</v>
      </c>
      <c r="F49" s="163" t="s">
        <v>125</v>
      </c>
      <c r="G49" s="164">
        <v>5098820</v>
      </c>
      <c r="H49" s="165">
        <v>2</v>
      </c>
      <c r="I49" s="166">
        <v>4400000</v>
      </c>
      <c r="J49" s="165">
        <v>100</v>
      </c>
    </row>
    <row r="50" spans="1:12" s="171" customFormat="1" ht="60" x14ac:dyDescent="0.2">
      <c r="A50" s="160"/>
      <c r="B50" s="160"/>
      <c r="C50" s="160"/>
      <c r="D50" s="161"/>
      <c r="E50" s="162" t="s">
        <v>639</v>
      </c>
      <c r="F50" s="163" t="s">
        <v>640</v>
      </c>
      <c r="G50" s="164">
        <v>1389437</v>
      </c>
      <c r="H50" s="165">
        <v>8</v>
      </c>
      <c r="I50" s="166">
        <v>964000</v>
      </c>
      <c r="J50" s="165">
        <v>77</v>
      </c>
    </row>
    <row r="51" spans="1:12" s="171" customFormat="1" ht="15" x14ac:dyDescent="0.2">
      <c r="A51" s="160"/>
      <c r="B51" s="160"/>
      <c r="C51" s="160"/>
      <c r="D51" s="161"/>
      <c r="E51" s="162" t="s">
        <v>108</v>
      </c>
      <c r="F51" s="163"/>
      <c r="G51" s="164"/>
      <c r="H51" s="165"/>
      <c r="I51" s="166">
        <v>34876</v>
      </c>
      <c r="J51" s="165"/>
    </row>
    <row r="52" spans="1:12" ht="60" x14ac:dyDescent="0.2">
      <c r="A52" s="3"/>
      <c r="B52" s="3"/>
      <c r="C52" s="3"/>
      <c r="D52" s="4"/>
      <c r="E52" s="18" t="s">
        <v>309</v>
      </c>
      <c r="F52" s="46" t="s">
        <v>126</v>
      </c>
      <c r="G52" s="13">
        <v>4250515</v>
      </c>
      <c r="H52" s="14">
        <v>12</v>
      </c>
      <c r="I52" s="12">
        <v>1200000</v>
      </c>
      <c r="J52" s="14">
        <v>50</v>
      </c>
    </row>
    <row r="53" spans="1:12" ht="30" x14ac:dyDescent="0.2">
      <c r="A53" s="3"/>
      <c r="B53" s="3"/>
      <c r="C53" s="3"/>
      <c r="D53" s="4"/>
      <c r="E53" s="18" t="s">
        <v>577</v>
      </c>
      <c r="F53" s="46" t="s">
        <v>64</v>
      </c>
      <c r="G53" s="13">
        <v>86330</v>
      </c>
      <c r="H53" s="14">
        <v>0</v>
      </c>
      <c r="I53" s="12">
        <v>86330</v>
      </c>
      <c r="J53" s="14">
        <v>100</v>
      </c>
    </row>
    <row r="54" spans="1:12" ht="15" x14ac:dyDescent="0.2">
      <c r="A54" s="3"/>
      <c r="B54" s="3"/>
      <c r="C54" s="3"/>
      <c r="D54" s="4"/>
      <c r="E54" s="18" t="s">
        <v>108</v>
      </c>
      <c r="F54" s="46"/>
      <c r="G54" s="13"/>
      <c r="H54" s="14"/>
      <c r="I54" s="12">
        <v>86330</v>
      </c>
      <c r="J54" s="14"/>
    </row>
    <row r="55" spans="1:12" ht="30" x14ac:dyDescent="0.2">
      <c r="A55" s="3"/>
      <c r="B55" s="3"/>
      <c r="C55" s="3"/>
      <c r="D55" s="4"/>
      <c r="E55" s="18" t="s">
        <v>578</v>
      </c>
      <c r="F55" s="46" t="s">
        <v>64</v>
      </c>
      <c r="G55" s="13">
        <v>74000</v>
      </c>
      <c r="H55" s="14">
        <v>0</v>
      </c>
      <c r="I55" s="12">
        <v>74000</v>
      </c>
      <c r="J55" s="14">
        <v>100</v>
      </c>
    </row>
    <row r="56" spans="1:12" ht="15" x14ac:dyDescent="0.2">
      <c r="A56" s="3"/>
      <c r="B56" s="3"/>
      <c r="C56" s="3"/>
      <c r="D56" s="4"/>
      <c r="E56" s="18" t="s">
        <v>108</v>
      </c>
      <c r="F56" s="46"/>
      <c r="G56" s="13"/>
      <c r="H56" s="14"/>
      <c r="I56" s="12">
        <v>74000</v>
      </c>
      <c r="J56" s="14"/>
    </row>
    <row r="57" spans="1:12" ht="42.75" x14ac:dyDescent="0.2">
      <c r="A57" s="190" t="s">
        <v>75</v>
      </c>
      <c r="B57" s="46"/>
      <c r="C57" s="46"/>
      <c r="D57" s="191" t="s">
        <v>76</v>
      </c>
      <c r="E57" s="18"/>
      <c r="F57" s="19"/>
      <c r="G57" s="20"/>
      <c r="H57" s="19"/>
      <c r="I57" s="38">
        <f>I62+I59</f>
        <v>32527330.84</v>
      </c>
      <c r="J57" s="21"/>
      <c r="L57" s="2"/>
    </row>
    <row r="58" spans="1:12" ht="42.75" x14ac:dyDescent="0.2">
      <c r="A58" s="190" t="s">
        <v>77</v>
      </c>
      <c r="B58" s="46"/>
      <c r="C58" s="46"/>
      <c r="D58" s="191" t="s">
        <v>76</v>
      </c>
      <c r="E58" s="18"/>
      <c r="F58" s="19"/>
      <c r="G58" s="20"/>
      <c r="H58" s="19"/>
      <c r="I58" s="38">
        <f>I57</f>
        <v>32527330.84</v>
      </c>
      <c r="J58" s="21"/>
    </row>
    <row r="59" spans="1:12" ht="15" x14ac:dyDescent="0.2">
      <c r="A59" s="75" t="s">
        <v>310</v>
      </c>
      <c r="B59" s="75" t="s">
        <v>19</v>
      </c>
      <c r="C59" s="75" t="s">
        <v>14</v>
      </c>
      <c r="D59" s="80" t="s">
        <v>72</v>
      </c>
      <c r="E59" s="40"/>
      <c r="F59" s="19"/>
      <c r="G59" s="20"/>
      <c r="H59" s="19"/>
      <c r="I59" s="22">
        <f>I60+I61</f>
        <v>503800</v>
      </c>
      <c r="J59" s="21"/>
    </row>
    <row r="60" spans="1:12" ht="75" x14ac:dyDescent="0.2">
      <c r="A60" s="46"/>
      <c r="B60" s="46"/>
      <c r="C60" s="46"/>
      <c r="D60" s="11"/>
      <c r="E60" s="18" t="s">
        <v>311</v>
      </c>
      <c r="F60" s="46" t="s">
        <v>125</v>
      </c>
      <c r="G60" s="13">
        <v>453300</v>
      </c>
      <c r="H60" s="14">
        <v>4.3</v>
      </c>
      <c r="I60" s="12">
        <v>433800</v>
      </c>
      <c r="J60" s="14">
        <v>100</v>
      </c>
    </row>
    <row r="61" spans="1:12" ht="45" x14ac:dyDescent="0.2">
      <c r="A61" s="46"/>
      <c r="B61" s="46"/>
      <c r="C61" s="46"/>
      <c r="D61" s="11"/>
      <c r="E61" s="18" t="s">
        <v>579</v>
      </c>
      <c r="F61" s="46" t="s">
        <v>64</v>
      </c>
      <c r="G61" s="13">
        <v>70000</v>
      </c>
      <c r="H61" s="14">
        <v>0</v>
      </c>
      <c r="I61" s="12">
        <v>70000</v>
      </c>
      <c r="J61" s="14">
        <v>100</v>
      </c>
    </row>
    <row r="62" spans="1:12" ht="23.25" customHeight="1" x14ac:dyDescent="0.2">
      <c r="A62" s="46" t="s">
        <v>78</v>
      </c>
      <c r="B62" s="46" t="s">
        <v>22</v>
      </c>
      <c r="C62" s="46" t="s">
        <v>14</v>
      </c>
      <c r="D62" s="11" t="s">
        <v>79</v>
      </c>
      <c r="E62" s="18"/>
      <c r="F62" s="79"/>
      <c r="G62" s="192"/>
      <c r="H62" s="19"/>
      <c r="I62" s="22">
        <f>I63+I65+I66+I67+I70+I74+I75+I76+I77+I80+I81+I84+I86+I87+I89+I91+I93+I94+I96+I97+I98+I99+I100+I101+I106+I107+I113+I116+I117+I119+I120+I121+I123+I125+I109+I110+I68+I102+I104+I112+I83+I72+I114+I126+I79</f>
        <v>32023530.84</v>
      </c>
      <c r="J62" s="21"/>
    </row>
    <row r="63" spans="1:12" ht="68.25" customHeight="1" x14ac:dyDescent="0.2">
      <c r="A63" s="46"/>
      <c r="B63" s="46"/>
      <c r="C63" s="46"/>
      <c r="D63" s="11"/>
      <c r="E63" s="81" t="s">
        <v>406</v>
      </c>
      <c r="F63" s="79" t="s">
        <v>230</v>
      </c>
      <c r="G63" s="78">
        <v>524838</v>
      </c>
      <c r="H63" s="48">
        <v>0</v>
      </c>
      <c r="I63" s="78">
        <v>350000</v>
      </c>
      <c r="J63" s="48">
        <v>66.7</v>
      </c>
    </row>
    <row r="64" spans="1:12" ht="15" x14ac:dyDescent="0.2">
      <c r="A64" s="46"/>
      <c r="B64" s="46"/>
      <c r="C64" s="46"/>
      <c r="D64" s="11"/>
      <c r="E64" s="18" t="s">
        <v>108</v>
      </c>
      <c r="F64" s="19"/>
      <c r="G64" s="20"/>
      <c r="H64" s="19"/>
      <c r="I64" s="78">
        <v>30650</v>
      </c>
      <c r="J64" s="21"/>
    </row>
    <row r="65" spans="1:10" ht="75" x14ac:dyDescent="0.2">
      <c r="A65" s="46"/>
      <c r="B65" s="46"/>
      <c r="C65" s="46"/>
      <c r="D65" s="11"/>
      <c r="E65" s="81" t="s">
        <v>407</v>
      </c>
      <c r="F65" s="79" t="s">
        <v>448</v>
      </c>
      <c r="G65" s="78">
        <v>6278644</v>
      </c>
      <c r="H65" s="48">
        <v>2.2999999999999998</v>
      </c>
      <c r="I65" s="78">
        <v>4500000</v>
      </c>
      <c r="J65" s="48">
        <v>71.7</v>
      </c>
    </row>
    <row r="66" spans="1:10" ht="45" x14ac:dyDescent="0.2">
      <c r="A66" s="46"/>
      <c r="B66" s="46"/>
      <c r="C66" s="46"/>
      <c r="D66" s="11"/>
      <c r="E66" s="81" t="s">
        <v>408</v>
      </c>
      <c r="F66" s="79" t="s">
        <v>441</v>
      </c>
      <c r="G66" s="78">
        <v>296425</v>
      </c>
      <c r="H66" s="48">
        <v>12</v>
      </c>
      <c r="I66" s="78">
        <v>259725</v>
      </c>
      <c r="J66" s="48">
        <v>100</v>
      </c>
    </row>
    <row r="67" spans="1:10" ht="60" x14ac:dyDescent="0.2">
      <c r="A67" s="46"/>
      <c r="B67" s="46"/>
      <c r="C67" s="46"/>
      <c r="D67" s="11"/>
      <c r="E67" s="167" t="s">
        <v>409</v>
      </c>
      <c r="F67" s="79">
        <v>2020</v>
      </c>
      <c r="G67" s="78">
        <v>120000</v>
      </c>
      <c r="H67" s="48">
        <v>0</v>
      </c>
      <c r="I67" s="78">
        <v>120000</v>
      </c>
      <c r="J67" s="48">
        <v>100</v>
      </c>
    </row>
    <row r="68" spans="1:10" ht="60" x14ac:dyDescent="0.2">
      <c r="A68" s="46"/>
      <c r="B68" s="46"/>
      <c r="C68" s="46"/>
      <c r="D68" s="11"/>
      <c r="E68" s="167" t="s">
        <v>635</v>
      </c>
      <c r="F68" s="79">
        <v>2020</v>
      </c>
      <c r="G68" s="78">
        <v>1690000</v>
      </c>
      <c r="H68" s="48">
        <v>0</v>
      </c>
      <c r="I68" s="78">
        <v>1690000</v>
      </c>
      <c r="J68" s="48">
        <v>100</v>
      </c>
    </row>
    <row r="69" spans="1:10" ht="15" x14ac:dyDescent="0.2">
      <c r="A69" s="46"/>
      <c r="B69" s="46"/>
      <c r="C69" s="46"/>
      <c r="D69" s="11"/>
      <c r="E69" s="167" t="s">
        <v>108</v>
      </c>
      <c r="F69" s="79"/>
      <c r="G69" s="78"/>
      <c r="H69" s="48"/>
      <c r="I69" s="78">
        <v>240000</v>
      </c>
      <c r="J69" s="48"/>
    </row>
    <row r="70" spans="1:10" ht="59.25" customHeight="1" x14ac:dyDescent="0.2">
      <c r="A70" s="46"/>
      <c r="B70" s="46"/>
      <c r="C70" s="46"/>
      <c r="D70" s="11"/>
      <c r="E70" s="81" t="s">
        <v>410</v>
      </c>
      <c r="F70" s="79" t="s">
        <v>442</v>
      </c>
      <c r="G70" s="78">
        <v>137141</v>
      </c>
      <c r="H70" s="48">
        <v>1.2</v>
      </c>
      <c r="I70" s="78">
        <v>135693</v>
      </c>
      <c r="J70" s="48">
        <v>100</v>
      </c>
    </row>
    <row r="71" spans="1:10" ht="15" x14ac:dyDescent="0.2">
      <c r="A71" s="46"/>
      <c r="B71" s="46"/>
      <c r="C71" s="46"/>
      <c r="D71" s="11"/>
      <c r="E71" s="18" t="s">
        <v>108</v>
      </c>
      <c r="F71" s="79"/>
      <c r="G71" s="78"/>
      <c r="H71" s="48"/>
      <c r="I71" s="78">
        <v>16746</v>
      </c>
      <c r="J71" s="48"/>
    </row>
    <row r="72" spans="1:10" ht="45" x14ac:dyDescent="0.2">
      <c r="A72" s="46"/>
      <c r="B72" s="46"/>
      <c r="C72" s="46"/>
      <c r="D72" s="11"/>
      <c r="E72" s="81" t="s">
        <v>653</v>
      </c>
      <c r="F72" s="79">
        <v>2020</v>
      </c>
      <c r="G72" s="78">
        <v>482184</v>
      </c>
      <c r="H72" s="48"/>
      <c r="I72" s="78">
        <v>482184</v>
      </c>
      <c r="J72" s="48">
        <v>100</v>
      </c>
    </row>
    <row r="73" spans="1:10" ht="15" x14ac:dyDescent="0.2">
      <c r="A73" s="46"/>
      <c r="B73" s="46"/>
      <c r="C73" s="46"/>
      <c r="D73" s="11"/>
      <c r="E73" s="81" t="s">
        <v>108</v>
      </c>
      <c r="F73" s="79"/>
      <c r="G73" s="78"/>
      <c r="H73" s="48"/>
      <c r="I73" s="78">
        <v>50000</v>
      </c>
      <c r="J73" s="48"/>
    </row>
    <row r="74" spans="1:10" ht="45" x14ac:dyDescent="0.2">
      <c r="A74" s="46"/>
      <c r="B74" s="46"/>
      <c r="C74" s="46"/>
      <c r="D74" s="11"/>
      <c r="E74" s="81" t="s">
        <v>411</v>
      </c>
      <c r="F74" s="79" t="s">
        <v>440</v>
      </c>
      <c r="G74" s="78">
        <v>50000</v>
      </c>
      <c r="H74" s="48">
        <v>0</v>
      </c>
      <c r="I74" s="78">
        <v>50000</v>
      </c>
      <c r="J74" s="48">
        <v>100</v>
      </c>
    </row>
    <row r="75" spans="1:10" ht="60" x14ac:dyDescent="0.2">
      <c r="A75" s="46"/>
      <c r="B75" s="46"/>
      <c r="C75" s="46"/>
      <c r="D75" s="11"/>
      <c r="E75" s="81" t="s">
        <v>412</v>
      </c>
      <c r="F75" s="79" t="s">
        <v>132</v>
      </c>
      <c r="G75" s="78">
        <v>1611091</v>
      </c>
      <c r="H75" s="48">
        <v>3.2</v>
      </c>
      <c r="I75" s="78">
        <v>1559744</v>
      </c>
      <c r="J75" s="48">
        <v>100</v>
      </c>
    </row>
    <row r="76" spans="1:10" ht="45" x14ac:dyDescent="0.2">
      <c r="A76" s="46"/>
      <c r="B76" s="46"/>
      <c r="C76" s="46"/>
      <c r="D76" s="11"/>
      <c r="E76" s="81" t="s">
        <v>413</v>
      </c>
      <c r="F76" s="79" t="s">
        <v>443</v>
      </c>
      <c r="G76" s="47">
        <v>8963210.0800000001</v>
      </c>
      <c r="H76" s="48">
        <v>0</v>
      </c>
      <c r="I76" s="78">
        <v>2561482</v>
      </c>
      <c r="J76" s="48">
        <v>30.3</v>
      </c>
    </row>
    <row r="77" spans="1:10" ht="60" x14ac:dyDescent="0.2">
      <c r="A77" s="46"/>
      <c r="B77" s="46"/>
      <c r="C77" s="46"/>
      <c r="D77" s="11"/>
      <c r="E77" s="81" t="s">
        <v>414</v>
      </c>
      <c r="F77" s="79" t="s">
        <v>134</v>
      </c>
      <c r="G77" s="78">
        <v>8629430</v>
      </c>
      <c r="H77" s="48">
        <v>30.4</v>
      </c>
      <c r="I77" s="47">
        <v>263478.83999999985</v>
      </c>
      <c r="J77" s="48">
        <v>32.5</v>
      </c>
    </row>
    <row r="78" spans="1:10" ht="15" x14ac:dyDescent="0.2">
      <c r="A78" s="46"/>
      <c r="B78" s="46"/>
      <c r="C78" s="46"/>
      <c r="D78" s="11"/>
      <c r="E78" s="81" t="s">
        <v>108</v>
      </c>
      <c r="F78" s="79"/>
      <c r="G78" s="78"/>
      <c r="H78" s="48"/>
      <c r="I78" s="47">
        <v>59241.48</v>
      </c>
      <c r="J78" s="48"/>
    </row>
    <row r="79" spans="1:10" ht="90" x14ac:dyDescent="0.2">
      <c r="A79" s="46"/>
      <c r="B79" s="46"/>
      <c r="C79" s="46"/>
      <c r="D79" s="11"/>
      <c r="E79" s="18" t="s">
        <v>690</v>
      </c>
      <c r="F79" s="79" t="s">
        <v>134</v>
      </c>
      <c r="G79" s="78">
        <v>113200</v>
      </c>
      <c r="H79" s="48"/>
      <c r="I79" s="78">
        <v>113200</v>
      </c>
      <c r="J79" s="48">
        <v>100</v>
      </c>
    </row>
    <row r="80" spans="1:10" ht="45" x14ac:dyDescent="0.2">
      <c r="A80" s="46"/>
      <c r="B80" s="46"/>
      <c r="C80" s="46"/>
      <c r="D80" s="11"/>
      <c r="E80" s="81" t="s">
        <v>415</v>
      </c>
      <c r="F80" s="79" t="s">
        <v>440</v>
      </c>
      <c r="G80" s="78">
        <v>5943268</v>
      </c>
      <c r="H80" s="48">
        <v>0.3</v>
      </c>
      <c r="I80" s="78">
        <v>500000</v>
      </c>
      <c r="J80" s="48">
        <v>8.6999999999999993</v>
      </c>
    </row>
    <row r="81" spans="1:10" ht="60" x14ac:dyDescent="0.2">
      <c r="A81" s="46"/>
      <c r="B81" s="46"/>
      <c r="C81" s="46"/>
      <c r="D81" s="11"/>
      <c r="E81" s="81" t="s">
        <v>416</v>
      </c>
      <c r="F81" s="79" t="s">
        <v>444</v>
      </c>
      <c r="G81" s="78">
        <v>429715</v>
      </c>
      <c r="H81" s="48">
        <v>0</v>
      </c>
      <c r="I81" s="78">
        <v>28300</v>
      </c>
      <c r="J81" s="48">
        <v>6.6</v>
      </c>
    </row>
    <row r="82" spans="1:10" ht="15" x14ac:dyDescent="0.2">
      <c r="A82" s="46"/>
      <c r="B82" s="46"/>
      <c r="C82" s="46"/>
      <c r="D82" s="11"/>
      <c r="E82" s="18" t="s">
        <v>108</v>
      </c>
      <c r="F82" s="19"/>
      <c r="G82" s="20"/>
      <c r="H82" s="19"/>
      <c r="I82" s="78">
        <v>28300</v>
      </c>
      <c r="J82" s="21"/>
    </row>
    <row r="83" spans="1:10" ht="51.75" customHeight="1" x14ac:dyDescent="0.2">
      <c r="A83" s="46"/>
      <c r="B83" s="46"/>
      <c r="C83" s="46"/>
      <c r="D83" s="11"/>
      <c r="E83" s="18" t="s">
        <v>648</v>
      </c>
      <c r="F83" s="79">
        <v>2020</v>
      </c>
      <c r="G83" s="78">
        <v>248842</v>
      </c>
      <c r="H83" s="48">
        <v>0</v>
      </c>
      <c r="I83" s="78">
        <v>171700</v>
      </c>
      <c r="J83" s="48">
        <v>69</v>
      </c>
    </row>
    <row r="84" spans="1:10" ht="75" x14ac:dyDescent="0.2">
      <c r="A84" s="46"/>
      <c r="B84" s="46"/>
      <c r="C84" s="46"/>
      <c r="D84" s="11"/>
      <c r="E84" s="81" t="s">
        <v>417</v>
      </c>
      <c r="F84" s="79">
        <v>2020</v>
      </c>
      <c r="G84" s="78">
        <v>977126</v>
      </c>
      <c r="H84" s="48">
        <v>0</v>
      </c>
      <c r="I84" s="78">
        <v>611707</v>
      </c>
      <c r="J84" s="48">
        <v>100</v>
      </c>
    </row>
    <row r="85" spans="1:10" ht="15" x14ac:dyDescent="0.2">
      <c r="A85" s="46"/>
      <c r="B85" s="46"/>
      <c r="C85" s="46"/>
      <c r="D85" s="11"/>
      <c r="E85" s="18" t="s">
        <v>108</v>
      </c>
      <c r="F85" s="19"/>
      <c r="G85" s="20"/>
      <c r="H85" s="19"/>
      <c r="I85" s="78">
        <v>20998</v>
      </c>
      <c r="J85" s="21"/>
    </row>
    <row r="86" spans="1:10" ht="75" x14ac:dyDescent="0.2">
      <c r="A86" s="46"/>
      <c r="B86" s="46"/>
      <c r="C86" s="46"/>
      <c r="D86" s="11"/>
      <c r="E86" s="81" t="s">
        <v>418</v>
      </c>
      <c r="F86" s="79" t="s">
        <v>230</v>
      </c>
      <c r="G86" s="78">
        <v>26990</v>
      </c>
      <c r="H86" s="48">
        <v>0</v>
      </c>
      <c r="I86" s="78">
        <v>26990</v>
      </c>
      <c r="J86" s="48">
        <v>100</v>
      </c>
    </row>
    <row r="87" spans="1:10" ht="60" x14ac:dyDescent="0.2">
      <c r="A87" s="46"/>
      <c r="B87" s="46"/>
      <c r="C87" s="46"/>
      <c r="D87" s="11"/>
      <c r="E87" s="81" t="s">
        <v>419</v>
      </c>
      <c r="F87" s="79">
        <v>2020</v>
      </c>
      <c r="G87" s="78">
        <v>665776</v>
      </c>
      <c r="H87" s="48">
        <v>0</v>
      </c>
      <c r="I87" s="78">
        <v>557301</v>
      </c>
      <c r="J87" s="48">
        <v>100</v>
      </c>
    </row>
    <row r="88" spans="1:10" ht="15" x14ac:dyDescent="0.2">
      <c r="A88" s="46"/>
      <c r="B88" s="46"/>
      <c r="C88" s="46"/>
      <c r="D88" s="11"/>
      <c r="E88" s="18" t="s">
        <v>108</v>
      </c>
      <c r="F88" s="19"/>
      <c r="G88" s="20"/>
      <c r="H88" s="19"/>
      <c r="I88" s="78">
        <v>41999</v>
      </c>
      <c r="J88" s="21"/>
    </row>
    <row r="89" spans="1:10" ht="60" x14ac:dyDescent="0.2">
      <c r="A89" s="46"/>
      <c r="B89" s="46"/>
      <c r="C89" s="46"/>
      <c r="D89" s="11"/>
      <c r="E89" s="81" t="s">
        <v>420</v>
      </c>
      <c r="F89" s="79" t="s">
        <v>230</v>
      </c>
      <c r="G89" s="78">
        <v>1747103</v>
      </c>
      <c r="H89" s="48">
        <v>0</v>
      </c>
      <c r="I89" s="78">
        <v>574002</v>
      </c>
      <c r="J89" s="48">
        <v>32.9</v>
      </c>
    </row>
    <row r="90" spans="1:10" ht="15" x14ac:dyDescent="0.2">
      <c r="A90" s="46"/>
      <c r="B90" s="46"/>
      <c r="C90" s="46"/>
      <c r="D90" s="11"/>
      <c r="E90" s="18" t="s">
        <v>108</v>
      </c>
      <c r="F90" s="19"/>
      <c r="G90" s="20"/>
      <c r="H90" s="19"/>
      <c r="I90" s="78">
        <v>51922</v>
      </c>
      <c r="J90" s="21"/>
    </row>
    <row r="91" spans="1:10" ht="45" x14ac:dyDescent="0.2">
      <c r="A91" s="46"/>
      <c r="B91" s="46"/>
      <c r="C91" s="46"/>
      <c r="D91" s="11"/>
      <c r="E91" s="81" t="s">
        <v>421</v>
      </c>
      <c r="F91" s="79" t="s">
        <v>445</v>
      </c>
      <c r="G91" s="78">
        <v>18652828</v>
      </c>
      <c r="H91" s="48">
        <v>1.6</v>
      </c>
      <c r="I91" s="78">
        <v>3000000</v>
      </c>
      <c r="J91" s="48">
        <v>17.7</v>
      </c>
    </row>
    <row r="92" spans="1:10" ht="15" x14ac:dyDescent="0.2">
      <c r="A92" s="46"/>
      <c r="B92" s="46"/>
      <c r="C92" s="46"/>
      <c r="D92" s="11"/>
      <c r="E92" s="18" t="s">
        <v>108</v>
      </c>
      <c r="F92" s="19"/>
      <c r="G92" s="20"/>
      <c r="H92" s="19"/>
      <c r="I92" s="78">
        <v>140000</v>
      </c>
      <c r="J92" s="21"/>
    </row>
    <row r="93" spans="1:10" ht="75" x14ac:dyDescent="0.2">
      <c r="A93" s="46"/>
      <c r="B93" s="46"/>
      <c r="C93" s="46"/>
      <c r="D93" s="11"/>
      <c r="E93" s="81" t="s">
        <v>422</v>
      </c>
      <c r="F93" s="79" t="s">
        <v>125</v>
      </c>
      <c r="G93" s="78">
        <v>1609868</v>
      </c>
      <c r="H93" s="48">
        <v>0</v>
      </c>
      <c r="I93" s="78">
        <v>1559500</v>
      </c>
      <c r="J93" s="48">
        <v>100</v>
      </c>
    </row>
    <row r="94" spans="1:10" ht="45" x14ac:dyDescent="0.2">
      <c r="A94" s="46"/>
      <c r="B94" s="46"/>
      <c r="C94" s="46"/>
      <c r="D94" s="11"/>
      <c r="E94" s="81" t="s">
        <v>423</v>
      </c>
      <c r="F94" s="79">
        <v>2020</v>
      </c>
      <c r="G94" s="78">
        <v>450000</v>
      </c>
      <c r="H94" s="48">
        <v>0</v>
      </c>
      <c r="I94" s="78">
        <v>450000</v>
      </c>
      <c r="J94" s="48">
        <v>100</v>
      </c>
    </row>
    <row r="95" spans="1:10" ht="15" x14ac:dyDescent="0.2">
      <c r="A95" s="46"/>
      <c r="B95" s="46"/>
      <c r="C95" s="46"/>
      <c r="D95" s="11"/>
      <c r="E95" s="18" t="s">
        <v>108</v>
      </c>
      <c r="F95" s="19"/>
      <c r="G95" s="20"/>
      <c r="H95" s="19"/>
      <c r="I95" s="78">
        <v>23000</v>
      </c>
      <c r="J95" s="21"/>
    </row>
    <row r="96" spans="1:10" ht="71.25" customHeight="1" x14ac:dyDescent="0.2">
      <c r="A96" s="46"/>
      <c r="B96" s="46"/>
      <c r="C96" s="46"/>
      <c r="D96" s="11"/>
      <c r="E96" s="81" t="s">
        <v>424</v>
      </c>
      <c r="F96" s="79">
        <v>2020</v>
      </c>
      <c r="G96" s="78">
        <v>250000</v>
      </c>
      <c r="H96" s="48">
        <v>0</v>
      </c>
      <c r="I96" s="78">
        <v>250000</v>
      </c>
      <c r="J96" s="48">
        <v>100</v>
      </c>
    </row>
    <row r="97" spans="1:10" ht="60" x14ac:dyDescent="0.2">
      <c r="A97" s="46"/>
      <c r="B97" s="46"/>
      <c r="C97" s="46"/>
      <c r="D97" s="11"/>
      <c r="E97" s="81" t="s">
        <v>425</v>
      </c>
      <c r="F97" s="79" t="s">
        <v>446</v>
      </c>
      <c r="G97" s="78">
        <v>22269057</v>
      </c>
      <c r="H97" s="48">
        <v>1.2</v>
      </c>
      <c r="I97" s="78">
        <v>500000</v>
      </c>
      <c r="J97" s="48">
        <v>3.4</v>
      </c>
    </row>
    <row r="98" spans="1:10" ht="60" x14ac:dyDescent="0.2">
      <c r="A98" s="46"/>
      <c r="B98" s="46"/>
      <c r="C98" s="46"/>
      <c r="D98" s="11"/>
      <c r="E98" s="81" t="s">
        <v>426</v>
      </c>
      <c r="F98" s="79" t="s">
        <v>442</v>
      </c>
      <c r="G98" s="78">
        <v>994954</v>
      </c>
      <c r="H98" s="48">
        <v>4.5999999999999996</v>
      </c>
      <c r="I98" s="78">
        <v>948654</v>
      </c>
      <c r="J98" s="48">
        <v>100</v>
      </c>
    </row>
    <row r="99" spans="1:10" ht="41.25" customHeight="1" x14ac:dyDescent="0.2">
      <c r="A99" s="46"/>
      <c r="B99" s="46"/>
      <c r="C99" s="46"/>
      <c r="D99" s="11"/>
      <c r="E99" s="81" t="s">
        <v>427</v>
      </c>
      <c r="F99" s="79" t="s">
        <v>447</v>
      </c>
      <c r="G99" s="78">
        <v>5469742</v>
      </c>
      <c r="H99" s="48">
        <v>10.7</v>
      </c>
      <c r="I99" s="78">
        <v>3397083</v>
      </c>
      <c r="J99" s="48">
        <v>72.900000000000006</v>
      </c>
    </row>
    <row r="100" spans="1:10" ht="75" x14ac:dyDescent="0.2">
      <c r="A100" s="46"/>
      <c r="B100" s="46"/>
      <c r="C100" s="46"/>
      <c r="D100" s="11"/>
      <c r="E100" s="81" t="s">
        <v>428</v>
      </c>
      <c r="F100" s="79" t="s">
        <v>440</v>
      </c>
      <c r="G100" s="78">
        <v>1289490</v>
      </c>
      <c r="H100" s="48">
        <v>2.2999999999999998</v>
      </c>
      <c r="I100" s="78">
        <v>1259490</v>
      </c>
      <c r="J100" s="48">
        <v>100</v>
      </c>
    </row>
    <row r="101" spans="1:10" ht="60" x14ac:dyDescent="0.2">
      <c r="A101" s="46"/>
      <c r="B101" s="46"/>
      <c r="C101" s="46"/>
      <c r="D101" s="11"/>
      <c r="E101" s="81" t="s">
        <v>429</v>
      </c>
      <c r="F101" s="79" t="s">
        <v>132</v>
      </c>
      <c r="G101" s="78">
        <v>514935</v>
      </c>
      <c r="H101" s="48">
        <v>81.8</v>
      </c>
      <c r="I101" s="78">
        <v>93492</v>
      </c>
      <c r="J101" s="48">
        <v>100</v>
      </c>
    </row>
    <row r="102" spans="1:10" ht="75" x14ac:dyDescent="0.2">
      <c r="A102" s="46"/>
      <c r="B102" s="46"/>
      <c r="C102" s="46"/>
      <c r="D102" s="11"/>
      <c r="E102" s="81" t="s">
        <v>636</v>
      </c>
      <c r="F102" s="79">
        <v>2020</v>
      </c>
      <c r="G102" s="78">
        <v>180000</v>
      </c>
      <c r="H102" s="48">
        <v>0</v>
      </c>
      <c r="I102" s="78">
        <v>180000</v>
      </c>
      <c r="J102" s="48">
        <v>100</v>
      </c>
    </row>
    <row r="103" spans="1:10" ht="15" x14ac:dyDescent="0.2">
      <c r="A103" s="46"/>
      <c r="B103" s="46"/>
      <c r="C103" s="46"/>
      <c r="D103" s="11"/>
      <c r="E103" s="81" t="s">
        <v>108</v>
      </c>
      <c r="F103" s="79"/>
      <c r="G103" s="78"/>
      <c r="H103" s="48"/>
      <c r="I103" s="78">
        <v>30000</v>
      </c>
      <c r="J103" s="48"/>
    </row>
    <row r="104" spans="1:10" ht="60" x14ac:dyDescent="0.2">
      <c r="A104" s="46"/>
      <c r="B104" s="46"/>
      <c r="C104" s="46"/>
      <c r="D104" s="11"/>
      <c r="E104" s="81" t="s">
        <v>637</v>
      </c>
      <c r="F104" s="79">
        <v>2020</v>
      </c>
      <c r="G104" s="78">
        <v>219150</v>
      </c>
      <c r="H104" s="48">
        <v>0</v>
      </c>
      <c r="I104" s="78">
        <v>219150</v>
      </c>
      <c r="J104" s="48">
        <v>100</v>
      </c>
    </row>
    <row r="105" spans="1:10" ht="15" x14ac:dyDescent="0.2">
      <c r="A105" s="46"/>
      <c r="B105" s="46"/>
      <c r="C105" s="46"/>
      <c r="D105" s="11"/>
      <c r="E105" s="81" t="s">
        <v>108</v>
      </c>
      <c r="F105" s="79"/>
      <c r="G105" s="78"/>
      <c r="H105" s="48"/>
      <c r="I105" s="78">
        <v>9000</v>
      </c>
      <c r="J105" s="48"/>
    </row>
    <row r="106" spans="1:10" ht="30" x14ac:dyDescent="0.2">
      <c r="A106" s="46"/>
      <c r="B106" s="46"/>
      <c r="C106" s="46"/>
      <c r="D106" s="11"/>
      <c r="E106" s="81" t="s">
        <v>430</v>
      </c>
      <c r="F106" s="79" t="s">
        <v>442</v>
      </c>
      <c r="G106" s="78">
        <v>800696</v>
      </c>
      <c r="H106" s="48">
        <v>4.4000000000000004</v>
      </c>
      <c r="I106" s="78">
        <v>765816</v>
      </c>
      <c r="J106" s="48">
        <v>100</v>
      </c>
    </row>
    <row r="107" spans="1:10" ht="60" x14ac:dyDescent="0.2">
      <c r="A107" s="46"/>
      <c r="B107" s="46"/>
      <c r="C107" s="46"/>
      <c r="D107" s="11"/>
      <c r="E107" s="81" t="s">
        <v>431</v>
      </c>
      <c r="F107" s="79" t="s">
        <v>133</v>
      </c>
      <c r="G107" s="78">
        <v>7396850</v>
      </c>
      <c r="H107" s="48">
        <v>2.4</v>
      </c>
      <c r="I107" s="78">
        <v>434944</v>
      </c>
      <c r="J107" s="48">
        <v>8.3000000000000007</v>
      </c>
    </row>
    <row r="108" spans="1:10" ht="15" x14ac:dyDescent="0.2">
      <c r="A108" s="46"/>
      <c r="B108" s="46"/>
      <c r="C108" s="46"/>
      <c r="D108" s="11"/>
      <c r="E108" s="18" t="s">
        <v>108</v>
      </c>
      <c r="F108" s="79"/>
      <c r="G108" s="78"/>
      <c r="H108" s="48"/>
      <c r="I108" s="78">
        <v>40000</v>
      </c>
      <c r="J108" s="48"/>
    </row>
    <row r="109" spans="1:10" ht="45" x14ac:dyDescent="0.2">
      <c r="A109" s="46"/>
      <c r="B109" s="46"/>
      <c r="C109" s="46"/>
      <c r="D109" s="11"/>
      <c r="E109" s="18" t="s">
        <v>603</v>
      </c>
      <c r="F109" s="79">
        <v>2020</v>
      </c>
      <c r="G109" s="78">
        <v>98000</v>
      </c>
      <c r="H109" s="48">
        <v>0</v>
      </c>
      <c r="I109" s="78">
        <v>98000</v>
      </c>
      <c r="J109" s="48">
        <v>100</v>
      </c>
    </row>
    <row r="110" spans="1:10" ht="45" x14ac:dyDescent="0.2">
      <c r="A110" s="46"/>
      <c r="B110" s="46"/>
      <c r="C110" s="46"/>
      <c r="D110" s="11"/>
      <c r="E110" s="18" t="s">
        <v>604</v>
      </c>
      <c r="F110" s="79">
        <v>2020</v>
      </c>
      <c r="G110" s="78">
        <v>150000</v>
      </c>
      <c r="H110" s="48">
        <v>0</v>
      </c>
      <c r="I110" s="78">
        <v>150000</v>
      </c>
      <c r="J110" s="48">
        <v>100</v>
      </c>
    </row>
    <row r="111" spans="1:10" ht="15" x14ac:dyDescent="0.2">
      <c r="A111" s="46"/>
      <c r="B111" s="46"/>
      <c r="C111" s="46"/>
      <c r="D111" s="11"/>
      <c r="E111" s="18" t="s">
        <v>108</v>
      </c>
      <c r="F111" s="79"/>
      <c r="G111" s="78"/>
      <c r="H111" s="48"/>
      <c r="I111" s="78">
        <v>25000</v>
      </c>
      <c r="J111" s="48"/>
    </row>
    <row r="112" spans="1:10" ht="45" x14ac:dyDescent="0.2">
      <c r="A112" s="46"/>
      <c r="B112" s="46"/>
      <c r="C112" s="46"/>
      <c r="D112" s="11"/>
      <c r="E112" s="81" t="s">
        <v>638</v>
      </c>
      <c r="F112" s="79">
        <v>2020</v>
      </c>
      <c r="G112" s="78">
        <v>308723</v>
      </c>
      <c r="H112" s="48">
        <v>3</v>
      </c>
      <c r="I112" s="78">
        <v>299723</v>
      </c>
      <c r="J112" s="48">
        <v>100</v>
      </c>
    </row>
    <row r="113" spans="1:10" ht="45" x14ac:dyDescent="0.2">
      <c r="A113" s="46"/>
      <c r="B113" s="46"/>
      <c r="C113" s="46"/>
      <c r="D113" s="11"/>
      <c r="E113" s="81" t="s">
        <v>432</v>
      </c>
      <c r="F113" s="79" t="s">
        <v>440</v>
      </c>
      <c r="G113" s="78">
        <v>439015</v>
      </c>
      <c r="H113" s="48">
        <v>35.299999999999997</v>
      </c>
      <c r="I113" s="78">
        <v>203918</v>
      </c>
      <c r="J113" s="48">
        <v>100</v>
      </c>
    </row>
    <row r="114" spans="1:10" ht="60" x14ac:dyDescent="0.2">
      <c r="A114" s="46"/>
      <c r="B114" s="46"/>
      <c r="C114" s="46"/>
      <c r="D114" s="11"/>
      <c r="E114" s="81" t="s">
        <v>672</v>
      </c>
      <c r="F114" s="79">
        <v>2020</v>
      </c>
      <c r="G114" s="78">
        <v>80077</v>
      </c>
      <c r="H114" s="48"/>
      <c r="I114" s="78">
        <v>80077</v>
      </c>
      <c r="J114" s="48">
        <v>100</v>
      </c>
    </row>
    <row r="115" spans="1:10" ht="15" x14ac:dyDescent="0.2">
      <c r="A115" s="46"/>
      <c r="B115" s="46"/>
      <c r="C115" s="46"/>
      <c r="D115" s="11"/>
      <c r="E115" s="81" t="s">
        <v>108</v>
      </c>
      <c r="F115" s="79"/>
      <c r="G115" s="78"/>
      <c r="H115" s="48"/>
      <c r="I115" s="78">
        <v>17000</v>
      </c>
      <c r="J115" s="48"/>
    </row>
    <row r="116" spans="1:10" ht="45" x14ac:dyDescent="0.2">
      <c r="A116" s="46"/>
      <c r="B116" s="46"/>
      <c r="C116" s="46"/>
      <c r="D116" s="11"/>
      <c r="E116" s="81" t="s">
        <v>433</v>
      </c>
      <c r="F116" s="79" t="s">
        <v>125</v>
      </c>
      <c r="G116" s="78">
        <v>1452050</v>
      </c>
      <c r="H116" s="48">
        <v>3.4</v>
      </c>
      <c r="I116" s="78">
        <v>1403051</v>
      </c>
      <c r="J116" s="48">
        <v>100</v>
      </c>
    </row>
    <row r="117" spans="1:10" ht="60" x14ac:dyDescent="0.2">
      <c r="A117" s="46"/>
      <c r="B117" s="46"/>
      <c r="C117" s="46"/>
      <c r="D117" s="11"/>
      <c r="E117" s="81" t="s">
        <v>434</v>
      </c>
      <c r="F117" s="79">
        <v>2020</v>
      </c>
      <c r="G117" s="78">
        <v>1081464</v>
      </c>
      <c r="H117" s="48">
        <v>0</v>
      </c>
      <c r="I117" s="78">
        <v>997500</v>
      </c>
      <c r="J117" s="48">
        <v>100</v>
      </c>
    </row>
    <row r="118" spans="1:10" ht="15" x14ac:dyDescent="0.2">
      <c r="A118" s="46"/>
      <c r="B118" s="46"/>
      <c r="C118" s="46"/>
      <c r="D118" s="11"/>
      <c r="E118" s="18" t="s">
        <v>108</v>
      </c>
      <c r="F118" s="19"/>
      <c r="G118" s="20"/>
      <c r="H118" s="19"/>
      <c r="I118" s="78">
        <v>26990</v>
      </c>
      <c r="J118" s="21"/>
    </row>
    <row r="119" spans="1:10" ht="54" customHeight="1" x14ac:dyDescent="0.2">
      <c r="A119" s="46"/>
      <c r="B119" s="46"/>
      <c r="C119" s="46"/>
      <c r="D119" s="11"/>
      <c r="E119" s="81" t="s">
        <v>435</v>
      </c>
      <c r="F119" s="79" t="s">
        <v>440</v>
      </c>
      <c r="G119" s="78">
        <v>269595</v>
      </c>
      <c r="H119" s="48">
        <v>6.4</v>
      </c>
      <c r="I119" s="78">
        <v>252230</v>
      </c>
      <c r="J119" s="48">
        <v>100</v>
      </c>
    </row>
    <row r="120" spans="1:10" ht="60" x14ac:dyDescent="0.2">
      <c r="A120" s="46"/>
      <c r="B120" s="46"/>
      <c r="C120" s="46"/>
      <c r="D120" s="11"/>
      <c r="E120" s="81" t="s">
        <v>436</v>
      </c>
      <c r="F120" s="79" t="s">
        <v>440</v>
      </c>
      <c r="G120" s="78">
        <v>448863</v>
      </c>
      <c r="H120" s="48">
        <v>7.7</v>
      </c>
      <c r="I120" s="78">
        <v>414396</v>
      </c>
      <c r="J120" s="48">
        <v>100</v>
      </c>
    </row>
    <row r="121" spans="1:10" ht="60" x14ac:dyDescent="0.2">
      <c r="A121" s="46"/>
      <c r="B121" s="46"/>
      <c r="C121" s="46"/>
      <c r="D121" s="11"/>
      <c r="E121" s="81" t="s">
        <v>437</v>
      </c>
      <c r="F121" s="79">
        <v>2020</v>
      </c>
      <c r="G121" s="78">
        <v>281000</v>
      </c>
      <c r="H121" s="48">
        <v>0</v>
      </c>
      <c r="I121" s="78">
        <v>281000</v>
      </c>
      <c r="J121" s="48">
        <v>100</v>
      </c>
    </row>
    <row r="122" spans="1:10" ht="15" x14ac:dyDescent="0.2">
      <c r="A122" s="46"/>
      <c r="B122" s="46"/>
      <c r="C122" s="46"/>
      <c r="D122" s="11"/>
      <c r="E122" s="18" t="s">
        <v>108</v>
      </c>
      <c r="F122" s="19"/>
      <c r="G122" s="20"/>
      <c r="H122" s="19"/>
      <c r="I122" s="78">
        <v>34000</v>
      </c>
      <c r="J122" s="21"/>
    </row>
    <row r="123" spans="1:10" ht="52.5" customHeight="1" x14ac:dyDescent="0.2">
      <c r="A123" s="46"/>
      <c r="B123" s="46"/>
      <c r="C123" s="46"/>
      <c r="D123" s="11"/>
      <c r="E123" s="81" t="s">
        <v>438</v>
      </c>
      <c r="F123" s="79">
        <v>2020</v>
      </c>
      <c r="G123" s="78">
        <v>498677</v>
      </c>
      <c r="H123" s="48">
        <v>0</v>
      </c>
      <c r="I123" s="78">
        <v>130000</v>
      </c>
      <c r="J123" s="48">
        <v>26.1</v>
      </c>
    </row>
    <row r="124" spans="1:10" ht="15" x14ac:dyDescent="0.2">
      <c r="A124" s="46"/>
      <c r="B124" s="46"/>
      <c r="C124" s="46"/>
      <c r="D124" s="11"/>
      <c r="E124" s="18" t="s">
        <v>108</v>
      </c>
      <c r="F124" s="19"/>
      <c r="G124" s="20"/>
      <c r="H124" s="19"/>
      <c r="I124" s="78">
        <v>9800</v>
      </c>
      <c r="J124" s="21"/>
    </row>
    <row r="125" spans="1:10" ht="56.25" customHeight="1" x14ac:dyDescent="0.2">
      <c r="A125" s="46"/>
      <c r="B125" s="46"/>
      <c r="C125" s="46"/>
      <c r="D125" s="11"/>
      <c r="E125" s="81" t="s">
        <v>439</v>
      </c>
      <c r="F125" s="79">
        <v>2020</v>
      </c>
      <c r="G125" s="47">
        <v>55265.29</v>
      </c>
      <c r="H125" s="48">
        <v>0</v>
      </c>
      <c r="I125" s="47">
        <v>55265.29</v>
      </c>
      <c r="J125" s="48">
        <v>100</v>
      </c>
    </row>
    <row r="126" spans="1:10" ht="56.25" customHeight="1" x14ac:dyDescent="0.2">
      <c r="A126" s="46"/>
      <c r="B126" s="46"/>
      <c r="C126" s="46"/>
      <c r="D126" s="11"/>
      <c r="E126" s="81" t="s">
        <v>673</v>
      </c>
      <c r="F126" s="79">
        <v>2020</v>
      </c>
      <c r="G126" s="47">
        <v>44734.71</v>
      </c>
      <c r="H126" s="48"/>
      <c r="I126" s="47">
        <v>44734.71</v>
      </c>
      <c r="J126" s="48">
        <v>100</v>
      </c>
    </row>
    <row r="127" spans="1:10" ht="15" x14ac:dyDescent="0.2">
      <c r="A127" s="46"/>
      <c r="B127" s="46"/>
      <c r="C127" s="46"/>
      <c r="D127" s="11"/>
      <c r="E127" s="81" t="s">
        <v>108</v>
      </c>
      <c r="F127" s="79"/>
      <c r="G127" s="78"/>
      <c r="H127" s="48"/>
      <c r="I127" s="78">
        <v>8000</v>
      </c>
      <c r="J127" s="48"/>
    </row>
    <row r="128" spans="1:10" ht="38.25" customHeight="1" x14ac:dyDescent="0.2">
      <c r="A128" s="9" t="s">
        <v>43</v>
      </c>
      <c r="B128" s="17"/>
      <c r="C128" s="9"/>
      <c r="D128" s="9" t="s">
        <v>44</v>
      </c>
      <c r="E128" s="36"/>
      <c r="F128" s="37"/>
      <c r="G128" s="37"/>
      <c r="H128" s="37"/>
      <c r="I128" s="38">
        <f>I129</f>
        <v>14908920</v>
      </c>
      <c r="J128" s="39"/>
    </row>
    <row r="129" spans="1:10" ht="40.5" customHeight="1" x14ac:dyDescent="0.2">
      <c r="A129" s="9" t="s">
        <v>45</v>
      </c>
      <c r="B129" s="17"/>
      <c r="C129" s="9"/>
      <c r="D129" s="9" t="s">
        <v>44</v>
      </c>
      <c r="E129" s="36"/>
      <c r="F129" s="37"/>
      <c r="G129" s="37"/>
      <c r="H129" s="37"/>
      <c r="I129" s="38">
        <f>I130</f>
        <v>14908920</v>
      </c>
      <c r="J129" s="39"/>
    </row>
    <row r="130" spans="1:10" ht="15" x14ac:dyDescent="0.2">
      <c r="A130" s="46" t="s">
        <v>60</v>
      </c>
      <c r="B130" s="46" t="s">
        <v>2</v>
      </c>
      <c r="C130" s="46" t="s">
        <v>14</v>
      </c>
      <c r="D130" s="11" t="s">
        <v>5</v>
      </c>
      <c r="E130" s="23"/>
      <c r="F130" s="79"/>
      <c r="G130" s="37"/>
      <c r="H130" s="37"/>
      <c r="I130" s="22">
        <f>I131+I133+I134+I135+I137+I139</f>
        <v>14908920</v>
      </c>
      <c r="J130" s="39"/>
    </row>
    <row r="131" spans="1:10" ht="60" x14ac:dyDescent="0.2">
      <c r="A131" s="9"/>
      <c r="B131" s="17"/>
      <c r="C131" s="9"/>
      <c r="D131" s="9"/>
      <c r="E131" s="23" t="s">
        <v>544</v>
      </c>
      <c r="F131" s="79">
        <v>2020</v>
      </c>
      <c r="G131" s="78">
        <v>420000</v>
      </c>
      <c r="H131" s="48">
        <v>0</v>
      </c>
      <c r="I131" s="47">
        <v>420000</v>
      </c>
      <c r="J131" s="48">
        <v>100</v>
      </c>
    </row>
    <row r="132" spans="1:10" ht="15" x14ac:dyDescent="0.2">
      <c r="A132" s="9"/>
      <c r="B132" s="17"/>
      <c r="C132" s="9"/>
      <c r="D132" s="9"/>
      <c r="E132" s="23" t="s">
        <v>108</v>
      </c>
      <c r="F132" s="79"/>
      <c r="G132" s="78"/>
      <c r="H132" s="48"/>
      <c r="I132" s="47">
        <f>0+70000</f>
        <v>70000</v>
      </c>
      <c r="J132" s="48"/>
    </row>
    <row r="133" spans="1:10" ht="60" customHeight="1" x14ac:dyDescent="0.2">
      <c r="A133" s="9"/>
      <c r="B133" s="17"/>
      <c r="C133" s="9"/>
      <c r="D133" s="9"/>
      <c r="E133" s="23" t="s">
        <v>545</v>
      </c>
      <c r="F133" s="79" t="s">
        <v>127</v>
      </c>
      <c r="G133" s="78">
        <v>3494430</v>
      </c>
      <c r="H133" s="48">
        <v>93</v>
      </c>
      <c r="I133" s="47">
        <v>260740</v>
      </c>
      <c r="J133" s="47">
        <v>100</v>
      </c>
    </row>
    <row r="134" spans="1:10" ht="60" customHeight="1" x14ac:dyDescent="0.2">
      <c r="A134" s="9"/>
      <c r="B134" s="17"/>
      <c r="C134" s="9"/>
      <c r="D134" s="9"/>
      <c r="E134" s="23" t="s">
        <v>546</v>
      </c>
      <c r="F134" s="79">
        <v>2020</v>
      </c>
      <c r="G134" s="78">
        <v>2490240</v>
      </c>
      <c r="H134" s="48">
        <v>2</v>
      </c>
      <c r="I134" s="47">
        <v>2440850</v>
      </c>
      <c r="J134" s="47">
        <v>98</v>
      </c>
    </row>
    <row r="135" spans="1:10" ht="60" customHeight="1" x14ac:dyDescent="0.2">
      <c r="A135" s="9"/>
      <c r="B135" s="17"/>
      <c r="C135" s="9"/>
      <c r="D135" s="9"/>
      <c r="E135" s="23" t="s">
        <v>547</v>
      </c>
      <c r="F135" s="79" t="s">
        <v>126</v>
      </c>
      <c r="G135" s="78">
        <v>19626046</v>
      </c>
      <c r="H135" s="48">
        <v>17.7</v>
      </c>
      <c r="I135" s="47">
        <v>7996350</v>
      </c>
      <c r="J135" s="47">
        <v>50</v>
      </c>
    </row>
    <row r="136" spans="1:10" ht="15" x14ac:dyDescent="0.2">
      <c r="A136" s="9"/>
      <c r="B136" s="17"/>
      <c r="C136" s="9"/>
      <c r="D136" s="9"/>
      <c r="E136" s="23" t="s">
        <v>108</v>
      </c>
      <c r="F136" s="79"/>
      <c r="G136" s="78"/>
      <c r="H136" s="48"/>
      <c r="I136" s="47">
        <v>15000</v>
      </c>
      <c r="J136" s="47"/>
    </row>
    <row r="137" spans="1:10" ht="60" customHeight="1" x14ac:dyDescent="0.2">
      <c r="A137" s="9"/>
      <c r="B137" s="17"/>
      <c r="C137" s="9"/>
      <c r="D137" s="9"/>
      <c r="E137" s="23" t="s">
        <v>548</v>
      </c>
      <c r="F137" s="79" t="s">
        <v>126</v>
      </c>
      <c r="G137" s="78">
        <v>7500000</v>
      </c>
      <c r="H137" s="48">
        <v>0</v>
      </c>
      <c r="I137" s="47">
        <v>3477980</v>
      </c>
      <c r="J137" s="47">
        <v>46.4</v>
      </c>
    </row>
    <row r="138" spans="1:10" ht="15" x14ac:dyDescent="0.2">
      <c r="A138" s="9"/>
      <c r="B138" s="17"/>
      <c r="C138" s="9"/>
      <c r="D138" s="9"/>
      <c r="E138" s="23" t="s">
        <v>108</v>
      </c>
      <c r="F138" s="79"/>
      <c r="G138" s="78"/>
      <c r="H138" s="48"/>
      <c r="I138" s="47">
        <v>275630</v>
      </c>
      <c r="J138" s="47"/>
    </row>
    <row r="139" spans="1:10" ht="30" x14ac:dyDescent="0.2">
      <c r="A139" s="9"/>
      <c r="B139" s="17"/>
      <c r="C139" s="9"/>
      <c r="D139" s="9"/>
      <c r="E139" s="23" t="s">
        <v>649</v>
      </c>
      <c r="F139" s="79">
        <v>2020</v>
      </c>
      <c r="G139" s="78">
        <v>313000</v>
      </c>
      <c r="H139" s="48">
        <v>0</v>
      </c>
      <c r="I139" s="47">
        <v>313000</v>
      </c>
      <c r="J139" s="47">
        <v>100</v>
      </c>
    </row>
    <row r="140" spans="1:10" ht="36.75" customHeight="1" x14ac:dyDescent="0.2">
      <c r="A140" s="9" t="s">
        <v>46</v>
      </c>
      <c r="B140" s="17"/>
      <c r="C140" s="9"/>
      <c r="D140" s="9" t="s">
        <v>48</v>
      </c>
      <c r="E140" s="23"/>
      <c r="F140" s="37"/>
      <c r="G140" s="37"/>
      <c r="H140" s="37"/>
      <c r="I140" s="38">
        <f>I141</f>
        <v>10140000</v>
      </c>
      <c r="J140" s="48"/>
    </row>
    <row r="141" spans="1:10" ht="42" customHeight="1" x14ac:dyDescent="0.2">
      <c r="A141" s="9" t="s">
        <v>47</v>
      </c>
      <c r="B141" s="17"/>
      <c r="C141" s="9"/>
      <c r="D141" s="9" t="s">
        <v>48</v>
      </c>
      <c r="E141" s="23"/>
      <c r="F141" s="37"/>
      <c r="G141" s="37"/>
      <c r="H141" s="37"/>
      <c r="I141" s="38">
        <f>I142+I157+I149</f>
        <v>10140000</v>
      </c>
      <c r="J141" s="48"/>
    </row>
    <row r="142" spans="1:10" ht="15" x14ac:dyDescent="0.2">
      <c r="A142" s="46" t="s">
        <v>74</v>
      </c>
      <c r="B142" s="46" t="s">
        <v>19</v>
      </c>
      <c r="C142" s="46" t="s">
        <v>14</v>
      </c>
      <c r="D142" s="11" t="s">
        <v>72</v>
      </c>
      <c r="E142" s="40"/>
      <c r="F142" s="82"/>
      <c r="G142" s="78"/>
      <c r="H142" s="48"/>
      <c r="I142" s="22">
        <f>I143+I144+I146+I148</f>
        <v>3528000</v>
      </c>
      <c r="J142" s="48"/>
    </row>
    <row r="143" spans="1:10" ht="30" x14ac:dyDescent="0.2">
      <c r="A143" s="46"/>
      <c r="B143" s="46"/>
      <c r="C143" s="46"/>
      <c r="D143" s="11"/>
      <c r="E143" s="40" t="s">
        <v>209</v>
      </c>
      <c r="F143" s="82" t="s">
        <v>125</v>
      </c>
      <c r="G143" s="78">
        <f>200000+15000</f>
        <v>215000</v>
      </c>
      <c r="H143" s="48">
        <v>7</v>
      </c>
      <c r="I143" s="47">
        <v>128000</v>
      </c>
      <c r="J143" s="48">
        <v>100</v>
      </c>
    </row>
    <row r="144" spans="1:10" ht="45" customHeight="1" x14ac:dyDescent="0.2">
      <c r="A144" s="46"/>
      <c r="B144" s="46"/>
      <c r="C144" s="46"/>
      <c r="D144" s="11"/>
      <c r="E144" s="40" t="s">
        <v>296</v>
      </c>
      <c r="F144" s="82" t="s">
        <v>128</v>
      </c>
      <c r="G144" s="78">
        <v>503000</v>
      </c>
      <c r="H144" s="48">
        <v>0.6</v>
      </c>
      <c r="I144" s="47">
        <v>500000</v>
      </c>
      <c r="J144" s="48">
        <v>100</v>
      </c>
    </row>
    <row r="145" spans="1:10" ht="15" x14ac:dyDescent="0.2">
      <c r="A145" s="46"/>
      <c r="B145" s="46"/>
      <c r="C145" s="46"/>
      <c r="D145" s="11"/>
      <c r="E145" s="40" t="s">
        <v>108</v>
      </c>
      <c r="F145" s="82"/>
      <c r="G145" s="78"/>
      <c r="H145" s="48"/>
      <c r="I145" s="47">
        <v>6842</v>
      </c>
      <c r="J145" s="48"/>
    </row>
    <row r="146" spans="1:10" ht="45" x14ac:dyDescent="0.2">
      <c r="A146" s="46"/>
      <c r="B146" s="46"/>
      <c r="C146" s="46"/>
      <c r="D146" s="11"/>
      <c r="E146" s="40" t="s">
        <v>297</v>
      </c>
      <c r="F146" s="82" t="s">
        <v>132</v>
      </c>
      <c r="G146" s="78">
        <v>1500000</v>
      </c>
      <c r="H146" s="48">
        <v>6.7</v>
      </c>
      <c r="I146" s="47">
        <v>1400000</v>
      </c>
      <c r="J146" s="48">
        <v>100</v>
      </c>
    </row>
    <row r="147" spans="1:10" ht="15" x14ac:dyDescent="0.2">
      <c r="A147" s="46"/>
      <c r="B147" s="46"/>
      <c r="C147" s="46"/>
      <c r="D147" s="11"/>
      <c r="E147" s="40" t="s">
        <v>108</v>
      </c>
      <c r="F147" s="82"/>
      <c r="G147" s="78"/>
      <c r="H147" s="48"/>
      <c r="I147" s="47">
        <v>15000</v>
      </c>
      <c r="J147" s="48"/>
    </row>
    <row r="148" spans="1:10" ht="60" x14ac:dyDescent="0.2">
      <c r="A148" s="46"/>
      <c r="B148" s="46"/>
      <c r="C148" s="46"/>
      <c r="D148" s="11"/>
      <c r="E148" s="40" t="s">
        <v>317</v>
      </c>
      <c r="F148" s="82" t="s">
        <v>132</v>
      </c>
      <c r="G148" s="78">
        <v>4442150</v>
      </c>
      <c r="H148" s="48">
        <v>66.2</v>
      </c>
      <c r="I148" s="47">
        <v>1500000</v>
      </c>
      <c r="J148" s="48">
        <v>100</v>
      </c>
    </row>
    <row r="149" spans="1:10" ht="15" x14ac:dyDescent="0.2">
      <c r="A149" s="46">
        <v>1017324</v>
      </c>
      <c r="B149" s="46">
        <v>7324</v>
      </c>
      <c r="C149" s="46" t="s">
        <v>14</v>
      </c>
      <c r="D149" s="11" t="s">
        <v>117</v>
      </c>
      <c r="E149" s="40"/>
      <c r="F149" s="82"/>
      <c r="G149" s="78"/>
      <c r="H149" s="48"/>
      <c r="I149" s="22">
        <f>I150+I151+I152+I155+I156+I154</f>
        <v>5740000</v>
      </c>
      <c r="J149" s="48"/>
    </row>
    <row r="150" spans="1:10" ht="75" x14ac:dyDescent="0.2">
      <c r="A150" s="46"/>
      <c r="B150" s="46"/>
      <c r="C150" s="46"/>
      <c r="D150" s="11"/>
      <c r="E150" s="40" t="s">
        <v>542</v>
      </c>
      <c r="F150" s="82">
        <v>2020</v>
      </c>
      <c r="G150" s="78"/>
      <c r="H150" s="48"/>
      <c r="I150" s="47">
        <v>150000</v>
      </c>
      <c r="J150" s="48"/>
    </row>
    <row r="151" spans="1:10" ht="60" x14ac:dyDescent="0.2">
      <c r="A151" s="46"/>
      <c r="B151" s="46"/>
      <c r="C151" s="46"/>
      <c r="D151" s="11"/>
      <c r="E151" s="40" t="s">
        <v>549</v>
      </c>
      <c r="F151" s="82">
        <v>2020</v>
      </c>
      <c r="G151" s="78"/>
      <c r="H151" s="48"/>
      <c r="I151" s="47">
        <v>290000</v>
      </c>
      <c r="J151" s="48"/>
    </row>
    <row r="152" spans="1:10" ht="75" x14ac:dyDescent="0.2">
      <c r="A152" s="46"/>
      <c r="B152" s="46"/>
      <c r="C152" s="46"/>
      <c r="D152" s="11"/>
      <c r="E152" s="40" t="s">
        <v>286</v>
      </c>
      <c r="F152" s="82" t="s">
        <v>132</v>
      </c>
      <c r="G152" s="78">
        <v>7508000</v>
      </c>
      <c r="H152" s="48">
        <v>32.1</v>
      </c>
      <c r="I152" s="47">
        <v>3941150</v>
      </c>
      <c r="J152" s="48">
        <v>85.3</v>
      </c>
    </row>
    <row r="153" spans="1:10" ht="15" x14ac:dyDescent="0.2">
      <c r="A153" s="46"/>
      <c r="B153" s="46"/>
      <c r="C153" s="46"/>
      <c r="D153" s="11"/>
      <c r="E153" s="40" t="s">
        <v>61</v>
      </c>
      <c r="F153" s="82"/>
      <c r="G153" s="78"/>
      <c r="H153" s="48"/>
      <c r="I153" s="47">
        <v>75080</v>
      </c>
      <c r="J153" s="48"/>
    </row>
    <row r="154" spans="1:10" ht="67.5" customHeight="1" x14ac:dyDescent="0.2">
      <c r="A154" s="46"/>
      <c r="B154" s="46"/>
      <c r="C154" s="46"/>
      <c r="D154" s="11"/>
      <c r="E154" s="40" t="s">
        <v>615</v>
      </c>
      <c r="F154" s="82">
        <v>2020</v>
      </c>
      <c r="G154" s="78">
        <v>58850</v>
      </c>
      <c r="H154" s="48">
        <v>0</v>
      </c>
      <c r="I154" s="47">
        <v>58850</v>
      </c>
      <c r="J154" s="48">
        <v>100</v>
      </c>
    </row>
    <row r="155" spans="1:10" ht="60" x14ac:dyDescent="0.2">
      <c r="A155" s="46"/>
      <c r="B155" s="46"/>
      <c r="C155" s="46"/>
      <c r="D155" s="11"/>
      <c r="E155" s="40" t="s">
        <v>287</v>
      </c>
      <c r="F155" s="82" t="s">
        <v>129</v>
      </c>
      <c r="G155" s="78">
        <v>12170700</v>
      </c>
      <c r="H155" s="48">
        <v>20</v>
      </c>
      <c r="I155" s="47">
        <v>1000000</v>
      </c>
      <c r="J155" s="48">
        <v>28.2</v>
      </c>
    </row>
    <row r="156" spans="1:10" ht="45" x14ac:dyDescent="0.2">
      <c r="A156" s="46"/>
      <c r="B156" s="46"/>
      <c r="C156" s="46"/>
      <c r="D156" s="11"/>
      <c r="E156" s="40" t="s">
        <v>288</v>
      </c>
      <c r="F156" s="82" t="s">
        <v>132</v>
      </c>
      <c r="G156" s="78">
        <v>6500000</v>
      </c>
      <c r="H156" s="48">
        <v>8</v>
      </c>
      <c r="I156" s="47">
        <v>300000</v>
      </c>
      <c r="J156" s="48">
        <v>12.6</v>
      </c>
    </row>
    <row r="157" spans="1:10" ht="30" x14ac:dyDescent="0.2">
      <c r="A157" s="46" t="s">
        <v>249</v>
      </c>
      <c r="B157" s="46" t="s">
        <v>7</v>
      </c>
      <c r="C157" s="46" t="s">
        <v>14</v>
      </c>
      <c r="D157" s="11" t="s">
        <v>250</v>
      </c>
      <c r="E157" s="40"/>
      <c r="F157" s="82"/>
      <c r="G157" s="78"/>
      <c r="H157" s="48"/>
      <c r="I157" s="22">
        <f>I158+I159+I160+I161+I162+I163+I164</f>
        <v>872000</v>
      </c>
      <c r="J157" s="48"/>
    </row>
    <row r="158" spans="1:10" ht="84" customHeight="1" x14ac:dyDescent="0.2">
      <c r="A158" s="46"/>
      <c r="B158" s="46"/>
      <c r="C158" s="46"/>
      <c r="D158" s="11"/>
      <c r="E158" s="40" t="s">
        <v>289</v>
      </c>
      <c r="F158" s="82">
        <v>2020</v>
      </c>
      <c r="G158" s="78"/>
      <c r="H158" s="48"/>
      <c r="I158" s="47">
        <v>210000</v>
      </c>
      <c r="J158" s="48"/>
    </row>
    <row r="159" spans="1:10" ht="75" x14ac:dyDescent="0.2">
      <c r="A159" s="46"/>
      <c r="B159" s="46"/>
      <c r="C159" s="46"/>
      <c r="D159" s="11"/>
      <c r="E159" s="40" t="s">
        <v>290</v>
      </c>
      <c r="F159" s="82">
        <v>2020</v>
      </c>
      <c r="G159" s="78"/>
      <c r="H159" s="48"/>
      <c r="I159" s="47">
        <v>200000</v>
      </c>
      <c r="J159" s="48"/>
    </row>
    <row r="160" spans="1:10" ht="60" x14ac:dyDescent="0.2">
      <c r="A160" s="46"/>
      <c r="B160" s="46"/>
      <c r="C160" s="46"/>
      <c r="D160" s="11"/>
      <c r="E160" s="40" t="s">
        <v>291</v>
      </c>
      <c r="F160" s="82" t="s">
        <v>132</v>
      </c>
      <c r="G160" s="78">
        <v>2100000</v>
      </c>
      <c r="H160" s="48">
        <v>2.4</v>
      </c>
      <c r="I160" s="47">
        <v>50000</v>
      </c>
      <c r="J160" s="48">
        <v>4.8</v>
      </c>
    </row>
    <row r="161" spans="1:12" ht="54.75" customHeight="1" x14ac:dyDescent="0.2">
      <c r="A161" s="46"/>
      <c r="B161" s="46"/>
      <c r="C161" s="46"/>
      <c r="D161" s="11"/>
      <c r="E161" s="40" t="s">
        <v>292</v>
      </c>
      <c r="F161" s="82">
        <v>2020</v>
      </c>
      <c r="G161" s="78"/>
      <c r="H161" s="48"/>
      <c r="I161" s="47">
        <v>100000</v>
      </c>
      <c r="J161" s="48"/>
    </row>
    <row r="162" spans="1:12" ht="60" x14ac:dyDescent="0.2">
      <c r="A162" s="46"/>
      <c r="B162" s="46"/>
      <c r="C162" s="46"/>
      <c r="D162" s="11"/>
      <c r="E162" s="40" t="s">
        <v>543</v>
      </c>
      <c r="F162" s="82" t="s">
        <v>132</v>
      </c>
      <c r="G162" s="78">
        <v>3000000</v>
      </c>
      <c r="H162" s="48">
        <v>17</v>
      </c>
      <c r="I162" s="47">
        <v>72000</v>
      </c>
      <c r="J162" s="48">
        <v>19.399999999999999</v>
      </c>
    </row>
    <row r="163" spans="1:12" ht="75" x14ac:dyDescent="0.2">
      <c r="A163" s="46"/>
      <c r="B163" s="46"/>
      <c r="C163" s="46"/>
      <c r="D163" s="11"/>
      <c r="E163" s="40" t="s">
        <v>293</v>
      </c>
      <c r="F163" s="82" t="s">
        <v>294</v>
      </c>
      <c r="G163" s="78">
        <v>7107175</v>
      </c>
      <c r="H163" s="48">
        <v>1.8</v>
      </c>
      <c r="I163" s="47">
        <v>100000</v>
      </c>
      <c r="J163" s="48">
        <v>3.2</v>
      </c>
    </row>
    <row r="164" spans="1:12" ht="75" x14ac:dyDescent="0.2">
      <c r="A164" s="46"/>
      <c r="B164" s="46"/>
      <c r="C164" s="46"/>
      <c r="D164" s="11"/>
      <c r="E164" s="40" t="s">
        <v>295</v>
      </c>
      <c r="F164" s="82">
        <v>2020</v>
      </c>
      <c r="G164" s="78"/>
      <c r="H164" s="48"/>
      <c r="I164" s="47">
        <v>140000</v>
      </c>
      <c r="J164" s="48"/>
    </row>
    <row r="165" spans="1:12" ht="28.5" x14ac:dyDescent="0.2">
      <c r="A165" s="9" t="s">
        <v>62</v>
      </c>
      <c r="B165" s="17"/>
      <c r="C165" s="9"/>
      <c r="D165" s="9" t="s">
        <v>63</v>
      </c>
      <c r="E165" s="23"/>
      <c r="F165" s="6"/>
      <c r="G165" s="7"/>
      <c r="H165" s="7"/>
      <c r="I165" s="15">
        <f>+I166</f>
        <v>500000</v>
      </c>
      <c r="J165" s="8"/>
    </row>
    <row r="166" spans="1:12" ht="28.5" x14ac:dyDescent="0.2">
      <c r="A166" s="9" t="s">
        <v>62</v>
      </c>
      <c r="B166" s="10"/>
      <c r="C166" s="10"/>
      <c r="D166" s="9" t="s">
        <v>63</v>
      </c>
      <c r="E166" s="23"/>
      <c r="F166" s="6"/>
      <c r="G166" s="7"/>
      <c r="H166" s="7"/>
      <c r="I166" s="15">
        <f>I167</f>
        <v>500000</v>
      </c>
      <c r="J166" s="8"/>
    </row>
    <row r="167" spans="1:12" ht="30" x14ac:dyDescent="0.2">
      <c r="A167" s="46" t="s">
        <v>324</v>
      </c>
      <c r="B167" s="46" t="s">
        <v>3</v>
      </c>
      <c r="C167" s="46" t="s">
        <v>14</v>
      </c>
      <c r="D167" s="11" t="s">
        <v>6</v>
      </c>
      <c r="E167" s="40"/>
      <c r="F167" s="6"/>
      <c r="G167" s="7"/>
      <c r="H167" s="7"/>
      <c r="I167" s="16">
        <f>I168+I169</f>
        <v>500000</v>
      </c>
      <c r="J167" s="8"/>
    </row>
    <row r="168" spans="1:12" ht="45" x14ac:dyDescent="0.2">
      <c r="A168" s="46"/>
      <c r="B168" s="46"/>
      <c r="C168" s="46"/>
      <c r="D168" s="11"/>
      <c r="E168" s="40" t="s">
        <v>325</v>
      </c>
      <c r="F168" s="82">
        <v>2020</v>
      </c>
      <c r="G168" s="7"/>
      <c r="H168" s="7"/>
      <c r="I168" s="12">
        <v>350000</v>
      </c>
      <c r="J168" s="8"/>
    </row>
    <row r="169" spans="1:12" ht="45" x14ac:dyDescent="0.2">
      <c r="A169" s="46"/>
      <c r="B169" s="46"/>
      <c r="C169" s="46"/>
      <c r="D169" s="11"/>
      <c r="E169" s="40" t="s">
        <v>326</v>
      </c>
      <c r="F169" s="82">
        <v>2020</v>
      </c>
      <c r="G169" s="7"/>
      <c r="H169" s="7"/>
      <c r="I169" s="12">
        <v>150000</v>
      </c>
      <c r="J169" s="8"/>
    </row>
    <row r="170" spans="1:12" s="195" customFormat="1" ht="50.45" customHeight="1" x14ac:dyDescent="0.2">
      <c r="A170" s="9" t="s">
        <v>16</v>
      </c>
      <c r="B170" s="17"/>
      <c r="C170" s="9"/>
      <c r="D170" s="9" t="s">
        <v>15</v>
      </c>
      <c r="E170" s="40"/>
      <c r="F170" s="36"/>
      <c r="G170" s="37"/>
      <c r="H170" s="193"/>
      <c r="I170" s="38">
        <f>I171</f>
        <v>568893599</v>
      </c>
      <c r="J170" s="39"/>
      <c r="K170" s="38"/>
      <c r="L170" s="194"/>
    </row>
    <row r="171" spans="1:12" s="196" customFormat="1" ht="46.15" customHeight="1" x14ac:dyDescent="0.2">
      <c r="A171" s="9" t="s">
        <v>17</v>
      </c>
      <c r="B171" s="10"/>
      <c r="C171" s="10"/>
      <c r="D171" s="9" t="s">
        <v>15</v>
      </c>
      <c r="E171" s="36"/>
      <c r="F171" s="36"/>
      <c r="G171" s="37"/>
      <c r="H171" s="193"/>
      <c r="I171" s="38">
        <f>I172+I258+I276+I397+I267+I410+I266</f>
        <v>568893599</v>
      </c>
      <c r="J171" s="39"/>
      <c r="K171" s="38"/>
      <c r="L171" s="194"/>
    </row>
    <row r="172" spans="1:12" s="35" customFormat="1" ht="29.25" customHeight="1" x14ac:dyDescent="0.2">
      <c r="A172" s="46" t="s">
        <v>1</v>
      </c>
      <c r="B172" s="46" t="s">
        <v>0</v>
      </c>
      <c r="C172" s="46" t="s">
        <v>14</v>
      </c>
      <c r="D172" s="11" t="s">
        <v>39</v>
      </c>
      <c r="E172" s="77"/>
      <c r="F172" s="25"/>
      <c r="G172" s="20"/>
      <c r="H172" s="26"/>
      <c r="I172" s="22">
        <f>I173++I204+I211+I246+I237+I187+I231+I223+I192+I175+I176+I177+I179+I181+I184+I189+I197+I206+I208+I216+I218+I220+I226+I229+I232+I234+I235+I240+I243+I256+I254+I214+I199+I200+I201+I202+I248+I250+I251+I252+I195</f>
        <v>295070804</v>
      </c>
      <c r="J172" s="24"/>
      <c r="K172" s="22"/>
      <c r="L172" s="182"/>
    </row>
    <row r="173" spans="1:12" s="35" customFormat="1" ht="30" customHeight="1" x14ac:dyDescent="0.2">
      <c r="A173" s="46"/>
      <c r="B173" s="46"/>
      <c r="C173" s="46"/>
      <c r="D173" s="85"/>
      <c r="E173" s="23" t="s">
        <v>557</v>
      </c>
      <c r="F173" s="77" t="s">
        <v>128</v>
      </c>
      <c r="G173" s="78">
        <v>23432396</v>
      </c>
      <c r="H173" s="43">
        <v>30.745673639178854</v>
      </c>
      <c r="I173" s="47">
        <v>16227948</v>
      </c>
      <c r="J173" s="48">
        <v>100</v>
      </c>
      <c r="K173" s="2"/>
    </row>
    <row r="174" spans="1:12" s="35" customFormat="1" ht="15" x14ac:dyDescent="0.2">
      <c r="A174" s="46"/>
      <c r="B174" s="46"/>
      <c r="C174" s="46"/>
      <c r="D174" s="85"/>
      <c r="E174" s="23" t="s">
        <v>61</v>
      </c>
      <c r="F174" s="77"/>
      <c r="G174" s="78"/>
      <c r="H174" s="43"/>
      <c r="I174" s="47">
        <v>400000</v>
      </c>
      <c r="J174" s="48"/>
      <c r="K174" s="2"/>
    </row>
    <row r="175" spans="1:12" s="35" customFormat="1" ht="33.75" customHeight="1" x14ac:dyDescent="0.2">
      <c r="A175" s="46"/>
      <c r="B175" s="46"/>
      <c r="C175" s="46"/>
      <c r="D175" s="85"/>
      <c r="E175" s="23" t="s">
        <v>449</v>
      </c>
      <c r="F175" s="77" t="s">
        <v>64</v>
      </c>
      <c r="G175" s="78">
        <v>1302468</v>
      </c>
      <c r="H175" s="43">
        <v>0</v>
      </c>
      <c r="I175" s="47">
        <v>1302468</v>
      </c>
      <c r="J175" s="48">
        <v>100</v>
      </c>
      <c r="K175" s="1"/>
    </row>
    <row r="176" spans="1:12" s="35" customFormat="1" ht="35.25" customHeight="1" x14ac:dyDescent="0.2">
      <c r="A176" s="46"/>
      <c r="B176" s="46"/>
      <c r="C176" s="46"/>
      <c r="D176" s="85"/>
      <c r="E176" s="23" t="s">
        <v>450</v>
      </c>
      <c r="F176" s="77" t="s">
        <v>338</v>
      </c>
      <c r="G176" s="78">
        <v>17837122</v>
      </c>
      <c r="H176" s="43">
        <v>88.731326724120635</v>
      </c>
      <c r="I176" s="47">
        <v>2010107</v>
      </c>
      <c r="J176" s="48">
        <v>100</v>
      </c>
      <c r="K176" s="1"/>
    </row>
    <row r="177" spans="1:11" s="35" customFormat="1" ht="35.25" customHeight="1" x14ac:dyDescent="0.2">
      <c r="A177" s="46"/>
      <c r="B177" s="46"/>
      <c r="C177" s="46"/>
      <c r="D177" s="85"/>
      <c r="E177" s="23" t="s">
        <v>451</v>
      </c>
      <c r="F177" s="77" t="s">
        <v>375</v>
      </c>
      <c r="G177" s="78">
        <v>40966915</v>
      </c>
      <c r="H177" s="43">
        <v>93.2</v>
      </c>
      <c r="I177" s="47">
        <v>80370</v>
      </c>
      <c r="J177" s="48">
        <v>93.3</v>
      </c>
      <c r="K177" s="1"/>
    </row>
    <row r="178" spans="1:11" s="35" customFormat="1" ht="15" x14ac:dyDescent="0.2">
      <c r="A178" s="46"/>
      <c r="B178" s="46"/>
      <c r="C178" s="46"/>
      <c r="D178" s="85"/>
      <c r="E178" s="76" t="s">
        <v>452</v>
      </c>
      <c r="F178" s="77"/>
      <c r="G178" s="78"/>
      <c r="H178" s="43"/>
      <c r="I178" s="47"/>
      <c r="J178" s="48"/>
      <c r="K178" s="1"/>
    </row>
    <row r="179" spans="1:11" s="35" customFormat="1" ht="30" x14ac:dyDescent="0.2">
      <c r="A179" s="46"/>
      <c r="B179" s="46"/>
      <c r="C179" s="46"/>
      <c r="D179" s="85"/>
      <c r="E179" s="23" t="s">
        <v>453</v>
      </c>
      <c r="F179" s="77" t="s">
        <v>278</v>
      </c>
      <c r="G179" s="78">
        <v>85464764</v>
      </c>
      <c r="H179" s="43">
        <v>39.445053636373466</v>
      </c>
      <c r="I179" s="47">
        <v>1399344</v>
      </c>
      <c r="J179" s="48">
        <v>39.971586418936347</v>
      </c>
      <c r="K179" s="1"/>
    </row>
    <row r="180" spans="1:11" s="35" customFormat="1" ht="15" x14ac:dyDescent="0.2">
      <c r="A180" s="46"/>
      <c r="B180" s="46"/>
      <c r="C180" s="46"/>
      <c r="D180" s="85"/>
      <c r="E180" s="76" t="s">
        <v>80</v>
      </c>
      <c r="F180" s="77"/>
      <c r="G180" s="78"/>
      <c r="H180" s="43"/>
      <c r="I180" s="47"/>
      <c r="J180" s="48"/>
      <c r="K180" s="1"/>
    </row>
    <row r="181" spans="1:11" s="35" customFormat="1" ht="45" x14ac:dyDescent="0.2">
      <c r="A181" s="46"/>
      <c r="B181" s="46"/>
      <c r="C181" s="46"/>
      <c r="D181" s="85"/>
      <c r="E181" s="23" t="s">
        <v>454</v>
      </c>
      <c r="F181" s="77" t="s">
        <v>64</v>
      </c>
      <c r="G181" s="78">
        <v>47309860</v>
      </c>
      <c r="H181" s="43">
        <v>0</v>
      </c>
      <c r="I181" s="47">
        <v>45100000</v>
      </c>
      <c r="J181" s="48">
        <v>95.32896525164098</v>
      </c>
      <c r="K181" s="1"/>
    </row>
    <row r="182" spans="1:11" s="35" customFormat="1" ht="15" x14ac:dyDescent="0.2">
      <c r="A182" s="46"/>
      <c r="B182" s="46"/>
      <c r="C182" s="46"/>
      <c r="D182" s="85"/>
      <c r="E182" s="92" t="s">
        <v>61</v>
      </c>
      <c r="F182" s="77"/>
      <c r="G182" s="78"/>
      <c r="H182" s="43"/>
      <c r="I182" s="47">
        <v>587310</v>
      </c>
      <c r="J182" s="48"/>
      <c r="K182" s="1"/>
    </row>
    <row r="183" spans="1:11" s="35" customFormat="1" ht="15" x14ac:dyDescent="0.2">
      <c r="A183" s="46"/>
      <c r="B183" s="46"/>
      <c r="C183" s="46"/>
      <c r="D183" s="85"/>
      <c r="E183" s="76" t="s">
        <v>165</v>
      </c>
      <c r="F183" s="77"/>
      <c r="G183" s="78"/>
      <c r="H183" s="43"/>
      <c r="I183" s="47"/>
      <c r="J183" s="48"/>
      <c r="K183" s="1"/>
    </row>
    <row r="184" spans="1:11" s="35" customFormat="1" ht="60" x14ac:dyDescent="0.2">
      <c r="A184" s="46"/>
      <c r="B184" s="46"/>
      <c r="C184" s="46"/>
      <c r="D184" s="85"/>
      <c r="E184" s="92" t="s">
        <v>634</v>
      </c>
      <c r="F184" s="77" t="s">
        <v>64</v>
      </c>
      <c r="G184" s="78">
        <v>20000000</v>
      </c>
      <c r="H184" s="43">
        <v>0</v>
      </c>
      <c r="I184" s="47">
        <v>17735893</v>
      </c>
      <c r="J184" s="48">
        <v>88.679465000000008</v>
      </c>
      <c r="K184" s="1"/>
    </row>
    <row r="185" spans="1:11" s="35" customFormat="1" ht="15" x14ac:dyDescent="0.2">
      <c r="A185" s="46"/>
      <c r="B185" s="46"/>
      <c r="C185" s="46"/>
      <c r="D185" s="85"/>
      <c r="E185" s="92" t="s">
        <v>61</v>
      </c>
      <c r="F185" s="77"/>
      <c r="G185" s="78"/>
      <c r="H185" s="43"/>
      <c r="I185" s="47">
        <v>770197</v>
      </c>
      <c r="J185" s="48"/>
      <c r="K185" s="1"/>
    </row>
    <row r="186" spans="1:11" s="35" customFormat="1" ht="15" x14ac:dyDescent="0.2">
      <c r="A186" s="46"/>
      <c r="B186" s="46"/>
      <c r="C186" s="46"/>
      <c r="D186" s="85"/>
      <c r="E186" s="76" t="s">
        <v>81</v>
      </c>
      <c r="F186" s="77"/>
      <c r="G186" s="78"/>
      <c r="H186" s="43"/>
      <c r="I186" s="47"/>
      <c r="J186" s="48"/>
      <c r="K186" s="1"/>
    </row>
    <row r="187" spans="1:11" s="35" customFormat="1" ht="30" x14ac:dyDescent="0.2">
      <c r="A187" s="46"/>
      <c r="B187" s="46"/>
      <c r="C187" s="46"/>
      <c r="D187" s="85"/>
      <c r="E187" s="23" t="s">
        <v>560</v>
      </c>
      <c r="F187" s="77" t="s">
        <v>64</v>
      </c>
      <c r="G187" s="78">
        <v>14253560</v>
      </c>
      <c r="H187" s="43">
        <v>0</v>
      </c>
      <c r="I187" s="47">
        <v>10000000</v>
      </c>
      <c r="J187" s="48">
        <v>70.2</v>
      </c>
      <c r="K187" s="1"/>
    </row>
    <row r="188" spans="1:11" s="35" customFormat="1" ht="15" x14ac:dyDescent="0.2">
      <c r="A188" s="46"/>
      <c r="B188" s="46"/>
      <c r="C188" s="46"/>
      <c r="D188" s="85"/>
      <c r="E188" s="76" t="s">
        <v>144</v>
      </c>
      <c r="F188" s="77"/>
      <c r="G188" s="78"/>
      <c r="H188" s="43"/>
      <c r="I188" s="47"/>
      <c r="J188" s="48"/>
      <c r="K188" s="1"/>
    </row>
    <row r="189" spans="1:11" s="35" customFormat="1" ht="30" x14ac:dyDescent="0.2">
      <c r="A189" s="46"/>
      <c r="B189" s="46"/>
      <c r="C189" s="46"/>
      <c r="D189" s="85"/>
      <c r="E189" s="23" t="s">
        <v>455</v>
      </c>
      <c r="F189" s="77" t="s">
        <v>278</v>
      </c>
      <c r="G189" s="78">
        <v>9302246</v>
      </c>
      <c r="H189" s="43">
        <v>35.1</v>
      </c>
      <c r="I189" s="47">
        <v>740206</v>
      </c>
      <c r="J189" s="48">
        <v>40.51705362339375</v>
      </c>
      <c r="K189" s="1"/>
    </row>
    <row r="190" spans="1:11" s="35" customFormat="1" ht="15" x14ac:dyDescent="0.2">
      <c r="A190" s="46"/>
      <c r="B190" s="46"/>
      <c r="C190" s="46"/>
      <c r="D190" s="85"/>
      <c r="E190" s="92" t="s">
        <v>61</v>
      </c>
      <c r="F190" s="77"/>
      <c r="G190" s="78"/>
      <c r="H190" s="43"/>
      <c r="I190" s="47">
        <v>500000</v>
      </c>
      <c r="J190" s="48"/>
      <c r="K190" s="1"/>
    </row>
    <row r="191" spans="1:11" s="35" customFormat="1" ht="15" x14ac:dyDescent="0.2">
      <c r="A191" s="46"/>
      <c r="B191" s="46"/>
      <c r="C191" s="46"/>
      <c r="D191" s="85"/>
      <c r="E191" s="76" t="s">
        <v>92</v>
      </c>
      <c r="F191" s="77"/>
      <c r="G191" s="78"/>
      <c r="H191" s="43"/>
      <c r="I191" s="47"/>
      <c r="J191" s="48"/>
      <c r="K191" s="1"/>
    </row>
    <row r="192" spans="1:11" s="35" customFormat="1" ht="15" x14ac:dyDescent="0.2">
      <c r="A192" s="46"/>
      <c r="B192" s="46"/>
      <c r="C192" s="46"/>
      <c r="D192" s="85"/>
      <c r="E192" s="23" t="s">
        <v>124</v>
      </c>
      <c r="F192" s="77" t="s">
        <v>64</v>
      </c>
      <c r="G192" s="78">
        <v>13800283</v>
      </c>
      <c r="H192" s="43">
        <v>0</v>
      </c>
      <c r="I192" s="47">
        <v>13500000</v>
      </c>
      <c r="J192" s="48">
        <v>97.824080853994076</v>
      </c>
      <c r="K192" s="1"/>
    </row>
    <row r="193" spans="1:11" s="35" customFormat="1" ht="15" x14ac:dyDescent="0.2">
      <c r="A193" s="46"/>
      <c r="B193" s="46"/>
      <c r="C193" s="46"/>
      <c r="D193" s="85"/>
      <c r="E193" s="23" t="s">
        <v>61</v>
      </c>
      <c r="F193" s="77"/>
      <c r="G193" s="78"/>
      <c r="H193" s="43"/>
      <c r="I193" s="47">
        <v>394961</v>
      </c>
      <c r="J193" s="48"/>
      <c r="K193" s="1"/>
    </row>
    <row r="194" spans="1:11" s="35" customFormat="1" ht="15" x14ac:dyDescent="0.2">
      <c r="A194" s="46"/>
      <c r="B194" s="46"/>
      <c r="C194" s="46"/>
      <c r="D194" s="85"/>
      <c r="E194" s="76" t="s">
        <v>651</v>
      </c>
      <c r="F194" s="77"/>
      <c r="G194" s="78"/>
      <c r="H194" s="43"/>
      <c r="I194" s="47"/>
      <c r="J194" s="48"/>
      <c r="K194" s="1"/>
    </row>
    <row r="195" spans="1:11" s="35" customFormat="1" ht="30" x14ac:dyDescent="0.2">
      <c r="A195" s="46"/>
      <c r="B195" s="46"/>
      <c r="C195" s="46"/>
      <c r="D195" s="85"/>
      <c r="E195" s="23" t="s">
        <v>652</v>
      </c>
      <c r="F195" s="77" t="s">
        <v>586</v>
      </c>
      <c r="G195" s="78">
        <v>30636114</v>
      </c>
      <c r="H195" s="43">
        <v>0</v>
      </c>
      <c r="I195" s="47">
        <v>10000</v>
      </c>
      <c r="J195" s="48">
        <v>3.2641215527530673E-2</v>
      </c>
      <c r="K195" s="1"/>
    </row>
    <row r="196" spans="1:11" s="35" customFormat="1" ht="15" x14ac:dyDescent="0.2">
      <c r="A196" s="46"/>
      <c r="B196" s="46"/>
      <c r="C196" s="46"/>
      <c r="D196" s="85"/>
      <c r="E196" s="76" t="s">
        <v>342</v>
      </c>
      <c r="F196" s="77"/>
      <c r="G196" s="78"/>
      <c r="H196" s="43"/>
      <c r="I196" s="47"/>
      <c r="J196" s="48"/>
      <c r="K196" s="1"/>
    </row>
    <row r="197" spans="1:11" s="35" customFormat="1" ht="30" x14ac:dyDescent="0.2">
      <c r="A197" s="46"/>
      <c r="B197" s="46"/>
      <c r="C197" s="46"/>
      <c r="D197" s="85"/>
      <c r="E197" s="23" t="s">
        <v>456</v>
      </c>
      <c r="F197" s="77" t="s">
        <v>64</v>
      </c>
      <c r="G197" s="78">
        <v>32679239</v>
      </c>
      <c r="H197" s="43"/>
      <c r="I197" s="47">
        <v>26104996</v>
      </c>
      <c r="J197" s="48">
        <v>79.882508891960427</v>
      </c>
      <c r="K197" s="1"/>
    </row>
    <row r="198" spans="1:11" s="35" customFormat="1" ht="15" x14ac:dyDescent="0.2">
      <c r="A198" s="46"/>
      <c r="B198" s="46"/>
      <c r="C198" s="46"/>
      <c r="D198" s="85"/>
      <c r="E198" s="92" t="s">
        <v>61</v>
      </c>
      <c r="F198" s="77"/>
      <c r="G198" s="78"/>
      <c r="H198" s="43"/>
      <c r="I198" s="47">
        <v>599400</v>
      </c>
      <c r="J198" s="48"/>
      <c r="K198" s="1"/>
    </row>
    <row r="199" spans="1:11" s="35" customFormat="1" ht="60" x14ac:dyDescent="0.2">
      <c r="A199" s="46"/>
      <c r="B199" s="46"/>
      <c r="C199" s="46"/>
      <c r="D199" s="85"/>
      <c r="E199" s="23" t="s">
        <v>642</v>
      </c>
      <c r="F199" s="77" t="s">
        <v>64</v>
      </c>
      <c r="G199" s="78">
        <v>2474934</v>
      </c>
      <c r="H199" s="43">
        <v>0</v>
      </c>
      <c r="I199" s="47">
        <v>2474934</v>
      </c>
      <c r="J199" s="48">
        <v>100</v>
      </c>
      <c r="K199" s="1"/>
    </row>
    <row r="200" spans="1:11" s="35" customFormat="1" ht="30" x14ac:dyDescent="0.2">
      <c r="A200" s="46"/>
      <c r="B200" s="46"/>
      <c r="C200" s="46"/>
      <c r="D200" s="85"/>
      <c r="E200" s="23" t="s">
        <v>643</v>
      </c>
      <c r="F200" s="77" t="s">
        <v>64</v>
      </c>
      <c r="G200" s="78">
        <v>3726283</v>
      </c>
      <c r="H200" s="43">
        <v>0</v>
      </c>
      <c r="I200" s="47">
        <v>3726283</v>
      </c>
      <c r="J200" s="48">
        <v>100</v>
      </c>
      <c r="K200" s="1"/>
    </row>
    <row r="201" spans="1:11" s="35" customFormat="1" ht="30" x14ac:dyDescent="0.2">
      <c r="A201" s="46"/>
      <c r="B201" s="46"/>
      <c r="C201" s="46"/>
      <c r="D201" s="85"/>
      <c r="E201" s="23" t="s">
        <v>654</v>
      </c>
      <c r="F201" s="77" t="s">
        <v>64</v>
      </c>
      <c r="G201" s="78">
        <v>991227</v>
      </c>
      <c r="H201" s="43">
        <v>0</v>
      </c>
      <c r="I201" s="47">
        <v>991227</v>
      </c>
      <c r="J201" s="48">
        <v>100</v>
      </c>
      <c r="K201" s="1"/>
    </row>
    <row r="202" spans="1:11" s="35" customFormat="1" ht="30" x14ac:dyDescent="0.2">
      <c r="A202" s="46"/>
      <c r="B202" s="46"/>
      <c r="C202" s="46"/>
      <c r="D202" s="85"/>
      <c r="E202" s="23" t="s">
        <v>655</v>
      </c>
      <c r="F202" s="77" t="s">
        <v>64</v>
      </c>
      <c r="G202" s="78">
        <v>685902</v>
      </c>
      <c r="H202" s="43">
        <v>0</v>
      </c>
      <c r="I202" s="47">
        <v>685902</v>
      </c>
      <c r="J202" s="48">
        <v>100</v>
      </c>
      <c r="K202" s="1"/>
    </row>
    <row r="203" spans="1:11" s="35" customFormat="1" ht="15" x14ac:dyDescent="0.2">
      <c r="A203" s="46"/>
      <c r="B203" s="46"/>
      <c r="C203" s="46"/>
      <c r="D203" s="85"/>
      <c r="E203" s="76" t="s">
        <v>109</v>
      </c>
      <c r="F203" s="25"/>
      <c r="G203" s="20"/>
      <c r="H203" s="26"/>
      <c r="I203" s="47"/>
      <c r="J203" s="24"/>
      <c r="K203" s="1"/>
    </row>
    <row r="204" spans="1:11" s="35" customFormat="1" ht="45" x14ac:dyDescent="0.2">
      <c r="A204" s="46"/>
      <c r="B204" s="46"/>
      <c r="C204" s="46"/>
      <c r="D204" s="11"/>
      <c r="E204" s="23" t="s">
        <v>83</v>
      </c>
      <c r="F204" s="77" t="s">
        <v>129</v>
      </c>
      <c r="G204" s="78">
        <v>13225022</v>
      </c>
      <c r="H204" s="43">
        <v>1.6243300011145538</v>
      </c>
      <c r="I204" s="47">
        <v>8418741</v>
      </c>
      <c r="J204" s="48">
        <v>65.282001043174063</v>
      </c>
      <c r="K204" s="1"/>
    </row>
    <row r="205" spans="1:11" s="35" customFormat="1" ht="15" x14ac:dyDescent="0.2">
      <c r="A205" s="46"/>
      <c r="B205" s="46"/>
      <c r="C205" s="46"/>
      <c r="D205" s="11"/>
      <c r="E205" s="76" t="s">
        <v>349</v>
      </c>
      <c r="F205" s="77"/>
      <c r="G205" s="78"/>
      <c r="H205" s="43"/>
      <c r="I205" s="47"/>
      <c r="J205" s="48"/>
      <c r="K205" s="1"/>
    </row>
    <row r="206" spans="1:11" s="35" customFormat="1" ht="30" x14ac:dyDescent="0.2">
      <c r="A206" s="46"/>
      <c r="B206" s="46"/>
      <c r="C206" s="46"/>
      <c r="D206" s="11"/>
      <c r="E206" s="23" t="s">
        <v>457</v>
      </c>
      <c r="F206" s="77" t="s">
        <v>375</v>
      </c>
      <c r="G206" s="78">
        <v>3540010</v>
      </c>
      <c r="H206" s="43">
        <v>100</v>
      </c>
      <c r="I206" s="47">
        <v>165708</v>
      </c>
      <c r="J206" s="48">
        <v>100</v>
      </c>
      <c r="K206" s="1"/>
    </row>
    <row r="207" spans="1:11" s="86" customFormat="1" ht="15" x14ac:dyDescent="0.2">
      <c r="A207" s="46"/>
      <c r="B207" s="46"/>
      <c r="C207" s="46"/>
      <c r="D207" s="85"/>
      <c r="E207" s="76" t="s">
        <v>84</v>
      </c>
      <c r="F207" s="25"/>
      <c r="G207" s="20"/>
      <c r="H207" s="26"/>
      <c r="I207" s="47"/>
      <c r="J207" s="24"/>
      <c r="K207" s="1"/>
    </row>
    <row r="208" spans="1:11" s="35" customFormat="1" ht="30" x14ac:dyDescent="0.2">
      <c r="A208" s="46"/>
      <c r="B208" s="46"/>
      <c r="C208" s="46"/>
      <c r="D208" s="11"/>
      <c r="E208" s="23" t="s">
        <v>620</v>
      </c>
      <c r="F208" s="77" t="s">
        <v>64</v>
      </c>
      <c r="G208" s="78">
        <v>12000000</v>
      </c>
      <c r="H208" s="43">
        <v>0</v>
      </c>
      <c r="I208" s="47">
        <v>2500000</v>
      </c>
      <c r="J208" s="48">
        <v>20.8</v>
      </c>
      <c r="K208" s="1"/>
    </row>
    <row r="209" spans="1:11" s="35" customFormat="1" ht="15" x14ac:dyDescent="0.2">
      <c r="A209" s="46"/>
      <c r="B209" s="46"/>
      <c r="C209" s="46"/>
      <c r="D209" s="85"/>
      <c r="E209" s="92" t="s">
        <v>61</v>
      </c>
      <c r="F209" s="77"/>
      <c r="G209" s="78"/>
      <c r="H209" s="43"/>
      <c r="I209" s="47">
        <v>300000</v>
      </c>
      <c r="J209" s="48"/>
      <c r="K209" s="1"/>
    </row>
    <row r="210" spans="1:11" s="86" customFormat="1" ht="15" x14ac:dyDescent="0.2">
      <c r="A210" s="46"/>
      <c r="B210" s="46"/>
      <c r="C210" s="46"/>
      <c r="D210" s="85"/>
      <c r="E210" s="76" t="s">
        <v>85</v>
      </c>
      <c r="F210" s="25"/>
      <c r="G210" s="20"/>
      <c r="H210" s="26"/>
      <c r="I210" s="47"/>
      <c r="J210" s="24"/>
      <c r="K210" s="1"/>
    </row>
    <row r="211" spans="1:11" s="35" customFormat="1" ht="30" x14ac:dyDescent="0.2">
      <c r="A211" s="46"/>
      <c r="B211" s="46"/>
      <c r="C211" s="46"/>
      <c r="D211" s="11"/>
      <c r="E211" s="23" t="s">
        <v>138</v>
      </c>
      <c r="F211" s="77" t="s">
        <v>130</v>
      </c>
      <c r="G211" s="78">
        <v>59399831</v>
      </c>
      <c r="H211" s="43">
        <v>33.612538392575566</v>
      </c>
      <c r="I211" s="47">
        <v>20000000</v>
      </c>
      <c r="J211" s="48">
        <v>67.282667858095422</v>
      </c>
      <c r="K211" s="1"/>
    </row>
    <row r="212" spans="1:11" s="35" customFormat="1" ht="15" x14ac:dyDescent="0.2">
      <c r="A212" s="46"/>
      <c r="B212" s="46"/>
      <c r="C212" s="46"/>
      <c r="D212" s="11"/>
      <c r="E212" s="23" t="s">
        <v>61</v>
      </c>
      <c r="F212" s="77"/>
      <c r="G212" s="78"/>
      <c r="H212" s="43"/>
      <c r="I212" s="47">
        <v>500000</v>
      </c>
      <c r="J212" s="48"/>
      <c r="K212" s="1"/>
    </row>
    <row r="213" spans="1:11" s="86" customFormat="1" ht="15" x14ac:dyDescent="0.2">
      <c r="A213" s="46"/>
      <c r="B213" s="46"/>
      <c r="C213" s="27"/>
      <c r="D213" s="85"/>
      <c r="E213" s="76" t="s">
        <v>86</v>
      </c>
      <c r="F213" s="77"/>
      <c r="G213" s="78"/>
      <c r="H213" s="43"/>
      <c r="I213" s="47"/>
      <c r="J213" s="48"/>
      <c r="K213" s="1"/>
    </row>
    <row r="214" spans="1:11" s="35" customFormat="1" ht="45" x14ac:dyDescent="0.2">
      <c r="A214" s="46"/>
      <c r="B214" s="46"/>
      <c r="C214" s="46"/>
      <c r="D214" s="11"/>
      <c r="E214" s="23" t="s">
        <v>587</v>
      </c>
      <c r="F214" s="77" t="s">
        <v>64</v>
      </c>
      <c r="G214" s="78">
        <v>27897595</v>
      </c>
      <c r="H214" s="43">
        <v>0</v>
      </c>
      <c r="I214" s="47">
        <v>3923953</v>
      </c>
      <c r="J214" s="48">
        <v>14.06556013161708</v>
      </c>
      <c r="K214" s="1"/>
    </row>
    <row r="215" spans="1:11" s="35" customFormat="1" ht="15" x14ac:dyDescent="0.2">
      <c r="A215" s="46"/>
      <c r="B215" s="46"/>
      <c r="C215" s="46"/>
      <c r="D215" s="11"/>
      <c r="E215" s="76" t="s">
        <v>169</v>
      </c>
      <c r="F215" s="77"/>
      <c r="G215" s="78"/>
      <c r="H215" s="43"/>
      <c r="I215" s="47"/>
      <c r="J215" s="48"/>
      <c r="K215" s="1"/>
    </row>
    <row r="216" spans="1:11" s="35" customFormat="1" ht="30" x14ac:dyDescent="0.2">
      <c r="A216" s="46"/>
      <c r="B216" s="46"/>
      <c r="C216" s="46"/>
      <c r="D216" s="11"/>
      <c r="E216" s="23" t="s">
        <v>458</v>
      </c>
      <c r="F216" s="77" t="s">
        <v>277</v>
      </c>
      <c r="G216" s="78">
        <v>4141340</v>
      </c>
      <c r="H216" s="43">
        <v>100</v>
      </c>
      <c r="I216" s="47">
        <v>191365</v>
      </c>
      <c r="J216" s="48">
        <v>100</v>
      </c>
      <c r="K216" s="1"/>
    </row>
    <row r="217" spans="1:11" s="35" customFormat="1" ht="15" x14ac:dyDescent="0.2">
      <c r="A217" s="46"/>
      <c r="B217" s="46"/>
      <c r="C217" s="46"/>
      <c r="D217" s="11"/>
      <c r="E217" s="76" t="s">
        <v>459</v>
      </c>
      <c r="F217" s="77"/>
      <c r="G217" s="78"/>
      <c r="H217" s="43"/>
      <c r="I217" s="47"/>
      <c r="J217" s="48"/>
      <c r="K217" s="1"/>
    </row>
    <row r="218" spans="1:11" s="35" customFormat="1" ht="45" x14ac:dyDescent="0.2">
      <c r="A218" s="46"/>
      <c r="B218" s="46"/>
      <c r="C218" s="46"/>
      <c r="D218" s="11"/>
      <c r="E218" s="23" t="s">
        <v>460</v>
      </c>
      <c r="F218" s="77" t="s">
        <v>281</v>
      </c>
      <c r="G218" s="78">
        <v>28909646</v>
      </c>
      <c r="H218" s="43">
        <v>100</v>
      </c>
      <c r="I218" s="47">
        <v>9670</v>
      </c>
      <c r="J218" s="48">
        <v>100</v>
      </c>
      <c r="K218" s="1"/>
    </row>
    <row r="219" spans="1:11" s="35" customFormat="1" ht="15" x14ac:dyDescent="0.2">
      <c r="A219" s="46"/>
      <c r="B219" s="46"/>
      <c r="C219" s="46"/>
      <c r="D219" s="11"/>
      <c r="E219" s="76" t="s">
        <v>461</v>
      </c>
      <c r="F219" s="77"/>
      <c r="G219" s="78"/>
      <c r="H219" s="43"/>
      <c r="I219" s="47"/>
      <c r="J219" s="48"/>
      <c r="K219" s="1"/>
    </row>
    <row r="220" spans="1:11" s="35" customFormat="1" ht="30" x14ac:dyDescent="0.2">
      <c r="A220" s="46"/>
      <c r="B220" s="46"/>
      <c r="C220" s="46"/>
      <c r="D220" s="11"/>
      <c r="E220" s="23" t="s">
        <v>462</v>
      </c>
      <c r="F220" s="77" t="s">
        <v>64</v>
      </c>
      <c r="G220" s="78">
        <v>19000000</v>
      </c>
      <c r="H220" s="43">
        <v>0</v>
      </c>
      <c r="I220" s="47">
        <v>19000000</v>
      </c>
      <c r="J220" s="48">
        <v>100</v>
      </c>
      <c r="K220" s="1"/>
    </row>
    <row r="221" spans="1:11" s="35" customFormat="1" ht="15" x14ac:dyDescent="0.2">
      <c r="A221" s="46"/>
      <c r="B221" s="46"/>
      <c r="C221" s="46"/>
      <c r="D221" s="11"/>
      <c r="E221" s="23" t="s">
        <v>61</v>
      </c>
      <c r="F221" s="77"/>
      <c r="G221" s="78"/>
      <c r="H221" s="43"/>
      <c r="I221" s="47">
        <v>488071</v>
      </c>
      <c r="J221" s="48"/>
      <c r="K221" s="1"/>
    </row>
    <row r="222" spans="1:11" s="35" customFormat="1" ht="15" x14ac:dyDescent="0.2">
      <c r="A222" s="46"/>
      <c r="B222" s="46"/>
      <c r="C222" s="46"/>
      <c r="D222" s="11"/>
      <c r="E222" s="76" t="s">
        <v>118</v>
      </c>
      <c r="F222" s="77"/>
      <c r="G222" s="78"/>
      <c r="H222" s="43"/>
      <c r="I222" s="47"/>
      <c r="J222" s="48"/>
      <c r="K222" s="1"/>
    </row>
    <row r="223" spans="1:11" s="35" customFormat="1" ht="30" x14ac:dyDescent="0.2">
      <c r="A223" s="46"/>
      <c r="B223" s="46"/>
      <c r="C223" s="46"/>
      <c r="D223" s="11"/>
      <c r="E223" s="23" t="s">
        <v>248</v>
      </c>
      <c r="F223" s="77" t="s">
        <v>64</v>
      </c>
      <c r="G223" s="78">
        <v>15000000</v>
      </c>
      <c r="H223" s="43">
        <v>0</v>
      </c>
      <c r="I223" s="47">
        <v>15000000</v>
      </c>
      <c r="J223" s="48">
        <v>100</v>
      </c>
      <c r="K223" s="1"/>
    </row>
    <row r="224" spans="1:11" s="35" customFormat="1" ht="15" x14ac:dyDescent="0.2">
      <c r="A224" s="46"/>
      <c r="B224" s="46"/>
      <c r="C224" s="46"/>
      <c r="D224" s="11"/>
      <c r="E224" s="105" t="s">
        <v>61</v>
      </c>
      <c r="F224" s="28"/>
      <c r="G224" s="29"/>
      <c r="H224" s="43"/>
      <c r="I224" s="47">
        <v>500000</v>
      </c>
      <c r="J224" s="88"/>
      <c r="K224" s="1"/>
    </row>
    <row r="225" spans="1:11" s="35" customFormat="1" ht="15" x14ac:dyDescent="0.2">
      <c r="A225" s="46"/>
      <c r="B225" s="46"/>
      <c r="C225" s="46"/>
      <c r="D225" s="11"/>
      <c r="E225" s="76" t="s">
        <v>463</v>
      </c>
      <c r="F225" s="28"/>
      <c r="G225" s="29"/>
      <c r="H225" s="43"/>
      <c r="I225" s="47"/>
      <c r="J225" s="88"/>
      <c r="K225" s="1"/>
    </row>
    <row r="226" spans="1:11" s="35" customFormat="1" ht="30" x14ac:dyDescent="0.2">
      <c r="A226" s="46"/>
      <c r="B226" s="46"/>
      <c r="C226" s="46"/>
      <c r="D226" s="11"/>
      <c r="E226" s="105" t="s">
        <v>464</v>
      </c>
      <c r="F226" s="28" t="s">
        <v>64</v>
      </c>
      <c r="G226" s="29">
        <v>15000000</v>
      </c>
      <c r="H226" s="43">
        <v>0</v>
      </c>
      <c r="I226" s="47">
        <v>15000000</v>
      </c>
      <c r="J226" s="48">
        <v>100</v>
      </c>
      <c r="K226" s="1"/>
    </row>
    <row r="227" spans="1:11" s="35" customFormat="1" ht="15" x14ac:dyDescent="0.2">
      <c r="A227" s="46"/>
      <c r="B227" s="46"/>
      <c r="C227" s="46"/>
      <c r="D227" s="11"/>
      <c r="E227" s="105" t="s">
        <v>61</v>
      </c>
      <c r="F227" s="28"/>
      <c r="G227" s="29"/>
      <c r="H227" s="43"/>
      <c r="I227" s="47">
        <v>658497</v>
      </c>
      <c r="J227" s="48"/>
      <c r="K227" s="1"/>
    </row>
    <row r="228" spans="1:11" s="35" customFormat="1" ht="15" x14ac:dyDescent="0.2">
      <c r="A228" s="46"/>
      <c r="B228" s="46"/>
      <c r="C228" s="46"/>
      <c r="D228" s="11"/>
      <c r="E228" s="76" t="s">
        <v>465</v>
      </c>
      <c r="F228" s="28"/>
      <c r="G228" s="29"/>
      <c r="H228" s="43"/>
      <c r="I228" s="47"/>
      <c r="J228" s="48"/>
      <c r="K228" s="1"/>
    </row>
    <row r="229" spans="1:11" s="35" customFormat="1" ht="30" x14ac:dyDescent="0.2">
      <c r="A229" s="46"/>
      <c r="B229" s="46"/>
      <c r="C229" s="46"/>
      <c r="D229" s="11"/>
      <c r="E229" s="105" t="s">
        <v>466</v>
      </c>
      <c r="F229" s="28" t="s">
        <v>64</v>
      </c>
      <c r="G229" s="29">
        <v>8922157</v>
      </c>
      <c r="H229" s="43">
        <v>0</v>
      </c>
      <c r="I229" s="47">
        <v>8800000</v>
      </c>
      <c r="J229" s="48">
        <v>98.630857986471213</v>
      </c>
      <c r="K229" s="1"/>
    </row>
    <row r="230" spans="1:11" s="35" customFormat="1" ht="15.75" customHeight="1" x14ac:dyDescent="0.2">
      <c r="A230" s="89"/>
      <c r="B230" s="89"/>
      <c r="C230" s="89"/>
      <c r="D230" s="85"/>
      <c r="E230" s="76" t="s">
        <v>87</v>
      </c>
      <c r="F230" s="25"/>
      <c r="G230" s="20"/>
      <c r="H230" s="43"/>
      <c r="I230" s="90"/>
      <c r="J230" s="88"/>
      <c r="K230" s="1"/>
    </row>
    <row r="231" spans="1:11" s="35" customFormat="1" ht="30" x14ac:dyDescent="0.2">
      <c r="A231" s="27"/>
      <c r="B231" s="27"/>
      <c r="C231" s="27"/>
      <c r="D231" s="30"/>
      <c r="E231" s="23" t="s">
        <v>88</v>
      </c>
      <c r="F231" s="77" t="s">
        <v>64</v>
      </c>
      <c r="G231" s="78">
        <v>19834283</v>
      </c>
      <c r="H231" s="43">
        <v>3.3</v>
      </c>
      <c r="I231" s="47">
        <v>16335682</v>
      </c>
      <c r="J231" s="48">
        <v>85.624320274143514</v>
      </c>
      <c r="K231" s="1"/>
    </row>
    <row r="232" spans="1:11" s="35" customFormat="1" ht="30" x14ac:dyDescent="0.2">
      <c r="A232" s="27"/>
      <c r="B232" s="27"/>
      <c r="C232" s="27"/>
      <c r="D232" s="30"/>
      <c r="E232" s="23" t="s">
        <v>467</v>
      </c>
      <c r="F232" s="77" t="s">
        <v>281</v>
      </c>
      <c r="G232" s="78">
        <v>31748099</v>
      </c>
      <c r="H232" s="43">
        <v>95</v>
      </c>
      <c r="I232" s="47">
        <v>246457</v>
      </c>
      <c r="J232" s="48">
        <v>95</v>
      </c>
      <c r="K232" s="1"/>
    </row>
    <row r="233" spans="1:11" s="35" customFormat="1" ht="15" x14ac:dyDescent="0.2">
      <c r="A233" s="27"/>
      <c r="B233" s="27"/>
      <c r="C233" s="27"/>
      <c r="D233" s="30"/>
      <c r="E233" s="76" t="s">
        <v>468</v>
      </c>
      <c r="F233" s="77"/>
      <c r="G233" s="78"/>
      <c r="H233" s="43"/>
      <c r="I233" s="47"/>
      <c r="J233" s="48"/>
      <c r="K233" s="1"/>
    </row>
    <row r="234" spans="1:11" s="35" customFormat="1" ht="30" x14ac:dyDescent="0.2">
      <c r="A234" s="27"/>
      <c r="B234" s="27"/>
      <c r="C234" s="27"/>
      <c r="D234" s="30"/>
      <c r="E234" s="23" t="s">
        <v>469</v>
      </c>
      <c r="F234" s="77" t="s">
        <v>64</v>
      </c>
      <c r="G234" s="78">
        <v>11495902</v>
      </c>
      <c r="H234" s="43">
        <v>0</v>
      </c>
      <c r="I234" s="47">
        <v>10654000</v>
      </c>
      <c r="J234" s="48">
        <v>92.676503331361033</v>
      </c>
      <c r="K234" s="1"/>
    </row>
    <row r="235" spans="1:11" s="35" customFormat="1" ht="30" x14ac:dyDescent="0.2">
      <c r="A235" s="27"/>
      <c r="B235" s="27"/>
      <c r="C235" s="27"/>
      <c r="D235" s="30"/>
      <c r="E235" s="23" t="s">
        <v>470</v>
      </c>
      <c r="F235" s="77" t="s">
        <v>375</v>
      </c>
      <c r="G235" s="78">
        <v>600687</v>
      </c>
      <c r="H235" s="43">
        <v>100</v>
      </c>
      <c r="I235" s="47">
        <v>14191</v>
      </c>
      <c r="J235" s="48">
        <v>100</v>
      </c>
      <c r="K235" s="1"/>
    </row>
    <row r="236" spans="1:11" s="86" customFormat="1" ht="15" x14ac:dyDescent="0.2">
      <c r="A236" s="89"/>
      <c r="B236" s="89"/>
      <c r="C236" s="89"/>
      <c r="D236" s="85"/>
      <c r="E236" s="76" t="s">
        <v>89</v>
      </c>
      <c r="F236" s="25"/>
      <c r="G236" s="20"/>
      <c r="H236" s="43"/>
      <c r="I236" s="90"/>
      <c r="J236" s="88"/>
      <c r="K236" s="1"/>
    </row>
    <row r="237" spans="1:11" s="35" customFormat="1" ht="15" x14ac:dyDescent="0.2">
      <c r="A237" s="27"/>
      <c r="B237" s="27"/>
      <c r="C237" s="27"/>
      <c r="D237" s="30"/>
      <c r="E237" s="23" t="s">
        <v>140</v>
      </c>
      <c r="F237" s="77" t="s">
        <v>131</v>
      </c>
      <c r="G237" s="78">
        <v>30330785</v>
      </c>
      <c r="H237" s="43">
        <v>17.575493018067288</v>
      </c>
      <c r="I237" s="47">
        <v>789159</v>
      </c>
      <c r="J237" s="48">
        <v>20.17733467828149</v>
      </c>
      <c r="K237" s="1"/>
    </row>
    <row r="238" spans="1:11" s="35" customFormat="1" ht="18.75" customHeight="1" x14ac:dyDescent="0.2">
      <c r="A238" s="27"/>
      <c r="B238" s="27"/>
      <c r="C238" s="27"/>
      <c r="D238" s="30"/>
      <c r="E238" s="23" t="s">
        <v>61</v>
      </c>
      <c r="F238" s="77"/>
      <c r="G238" s="78"/>
      <c r="H238" s="43"/>
      <c r="I238" s="47">
        <v>789159</v>
      </c>
      <c r="J238" s="48"/>
      <c r="K238" s="1"/>
    </row>
    <row r="239" spans="1:11" s="35" customFormat="1" ht="15" x14ac:dyDescent="0.2">
      <c r="A239" s="27"/>
      <c r="B239" s="27"/>
      <c r="C239" s="27"/>
      <c r="D239" s="30"/>
      <c r="E239" s="76" t="s">
        <v>471</v>
      </c>
      <c r="F239" s="77"/>
      <c r="G239" s="78"/>
      <c r="H239" s="43"/>
      <c r="I239" s="47"/>
      <c r="J239" s="48"/>
      <c r="K239" s="1"/>
    </row>
    <row r="240" spans="1:11" s="35" customFormat="1" ht="30" x14ac:dyDescent="0.2">
      <c r="A240" s="27"/>
      <c r="B240" s="27"/>
      <c r="C240" s="27"/>
      <c r="D240" s="30"/>
      <c r="E240" s="23" t="s">
        <v>472</v>
      </c>
      <c r="F240" s="77" t="s">
        <v>64</v>
      </c>
      <c r="G240" s="78">
        <v>10502713</v>
      </c>
      <c r="H240" s="43"/>
      <c r="I240" s="47">
        <v>10000000</v>
      </c>
      <c r="J240" s="48">
        <v>95.213493884865755</v>
      </c>
      <c r="K240" s="1"/>
    </row>
    <row r="241" spans="1:11" s="35" customFormat="1" ht="15" x14ac:dyDescent="0.2">
      <c r="A241" s="27"/>
      <c r="B241" s="27"/>
      <c r="C241" s="27"/>
      <c r="D241" s="30"/>
      <c r="E241" s="23" t="s">
        <v>61</v>
      </c>
      <c r="F241" s="77"/>
      <c r="G241" s="78"/>
      <c r="H241" s="43"/>
      <c r="I241" s="47">
        <v>461782</v>
      </c>
      <c r="J241" s="48"/>
      <c r="K241" s="1"/>
    </row>
    <row r="242" spans="1:11" s="35" customFormat="1" ht="15" x14ac:dyDescent="0.2">
      <c r="A242" s="27"/>
      <c r="B242" s="27"/>
      <c r="C242" s="27"/>
      <c r="D242" s="30"/>
      <c r="E242" s="76" t="s">
        <v>473</v>
      </c>
      <c r="F242" s="77"/>
      <c r="G242" s="78"/>
      <c r="H242" s="43"/>
      <c r="I242" s="47"/>
      <c r="J242" s="48"/>
      <c r="K242" s="1"/>
    </row>
    <row r="243" spans="1:11" s="35" customFormat="1" ht="30" x14ac:dyDescent="0.2">
      <c r="A243" s="27"/>
      <c r="B243" s="27"/>
      <c r="C243" s="27"/>
      <c r="D243" s="30"/>
      <c r="E243" s="23" t="s">
        <v>474</v>
      </c>
      <c r="F243" s="77" t="s">
        <v>64</v>
      </c>
      <c r="G243" s="78">
        <v>19000000</v>
      </c>
      <c r="H243" s="43"/>
      <c r="I243" s="47">
        <v>1000000</v>
      </c>
      <c r="J243" s="48">
        <v>5.3</v>
      </c>
      <c r="K243" s="1"/>
    </row>
    <row r="244" spans="1:11" s="35" customFormat="1" ht="15" x14ac:dyDescent="0.2">
      <c r="A244" s="27"/>
      <c r="B244" s="27"/>
      <c r="C244" s="27"/>
      <c r="D244" s="30"/>
      <c r="E244" s="23" t="s">
        <v>61</v>
      </c>
      <c r="F244" s="77"/>
      <c r="G244" s="78"/>
      <c r="H244" s="43"/>
      <c r="I244" s="47">
        <v>1000000</v>
      </c>
      <c r="J244" s="48"/>
      <c r="K244" s="1"/>
    </row>
    <row r="245" spans="1:11" s="86" customFormat="1" ht="15" x14ac:dyDescent="0.2">
      <c r="A245" s="27"/>
      <c r="B245" s="27"/>
      <c r="C245" s="27"/>
      <c r="D245" s="30"/>
      <c r="E245" s="76" t="s">
        <v>123</v>
      </c>
      <c r="F245" s="91"/>
      <c r="G245" s="78"/>
      <c r="H245" s="43"/>
      <c r="I245" s="47"/>
      <c r="J245" s="48"/>
      <c r="K245" s="1"/>
    </row>
    <row r="246" spans="1:11" s="35" customFormat="1" ht="30" x14ac:dyDescent="0.2">
      <c r="A246" s="46"/>
      <c r="B246" s="46"/>
      <c r="C246" s="46"/>
      <c r="D246" s="85"/>
      <c r="E246" s="23" t="s">
        <v>141</v>
      </c>
      <c r="F246" s="77" t="s">
        <v>338</v>
      </c>
      <c r="G246" s="78">
        <v>15045700</v>
      </c>
      <c r="H246" s="43">
        <v>26.889410263397519</v>
      </c>
      <c r="I246" s="47">
        <v>500000</v>
      </c>
      <c r="J246" s="48">
        <v>30.21261888778854</v>
      </c>
      <c r="K246" s="1"/>
    </row>
    <row r="247" spans="1:11" s="35" customFormat="1" ht="18.75" customHeight="1" x14ac:dyDescent="0.2">
      <c r="A247" s="27"/>
      <c r="B247" s="27"/>
      <c r="C247" s="27"/>
      <c r="D247" s="30"/>
      <c r="E247" s="23" t="s">
        <v>61</v>
      </c>
      <c r="F247" s="77"/>
      <c r="G247" s="78"/>
      <c r="H247" s="43"/>
      <c r="I247" s="47">
        <v>500000</v>
      </c>
      <c r="J247" s="48"/>
      <c r="K247" s="1"/>
    </row>
    <row r="248" spans="1:11" s="35" customFormat="1" ht="60" x14ac:dyDescent="0.2">
      <c r="A248" s="27"/>
      <c r="B248" s="27"/>
      <c r="C248" s="27"/>
      <c r="D248" s="30"/>
      <c r="E248" s="23" t="s">
        <v>644</v>
      </c>
      <c r="F248" s="77" t="s">
        <v>64</v>
      </c>
      <c r="G248" s="78">
        <v>9974771</v>
      </c>
      <c r="H248" s="43">
        <v>0</v>
      </c>
      <c r="I248" s="47">
        <v>9974771</v>
      </c>
      <c r="J248" s="48">
        <v>100</v>
      </c>
      <c r="K248" s="1"/>
    </row>
    <row r="249" spans="1:11" s="86" customFormat="1" ht="19.5" customHeight="1" x14ac:dyDescent="0.2">
      <c r="A249" s="27"/>
      <c r="B249" s="27"/>
      <c r="C249" s="27"/>
      <c r="D249" s="30"/>
      <c r="E249" s="76" t="s">
        <v>246</v>
      </c>
      <c r="F249" s="91"/>
      <c r="G249" s="78"/>
      <c r="H249" s="43"/>
      <c r="I249" s="47"/>
      <c r="J249" s="48"/>
      <c r="K249" s="1"/>
    </row>
    <row r="250" spans="1:11" s="35" customFormat="1" ht="45" x14ac:dyDescent="0.2">
      <c r="A250" s="27"/>
      <c r="B250" s="27"/>
      <c r="C250" s="27"/>
      <c r="D250" s="30"/>
      <c r="E250" s="23" t="s">
        <v>645</v>
      </c>
      <c r="F250" s="77" t="s">
        <v>64</v>
      </c>
      <c r="G250" s="78">
        <v>2489418</v>
      </c>
      <c r="H250" s="43">
        <v>0</v>
      </c>
      <c r="I250" s="47">
        <v>2489418</v>
      </c>
      <c r="J250" s="48">
        <v>100</v>
      </c>
      <c r="K250" s="1"/>
    </row>
    <row r="251" spans="1:11" s="35" customFormat="1" ht="45" x14ac:dyDescent="0.2">
      <c r="A251" s="27"/>
      <c r="B251" s="27"/>
      <c r="C251" s="27"/>
      <c r="D251" s="30"/>
      <c r="E251" s="23" t="s">
        <v>646</v>
      </c>
      <c r="F251" s="77" t="s">
        <v>64</v>
      </c>
      <c r="G251" s="78">
        <v>2182207</v>
      </c>
      <c r="H251" s="43">
        <v>0</v>
      </c>
      <c r="I251" s="47">
        <v>2182207</v>
      </c>
      <c r="J251" s="48">
        <v>100</v>
      </c>
      <c r="K251" s="1"/>
    </row>
    <row r="252" spans="1:11" s="35" customFormat="1" ht="45" x14ac:dyDescent="0.2">
      <c r="A252" s="27"/>
      <c r="B252" s="27"/>
      <c r="C252" s="27"/>
      <c r="D252" s="30"/>
      <c r="E252" s="23" t="s">
        <v>647</v>
      </c>
      <c r="F252" s="77" t="s">
        <v>64</v>
      </c>
      <c r="G252" s="78">
        <v>1315057</v>
      </c>
      <c r="H252" s="43">
        <v>0</v>
      </c>
      <c r="I252" s="47">
        <v>1315057</v>
      </c>
      <c r="J252" s="48">
        <v>100</v>
      </c>
      <c r="K252" s="1"/>
    </row>
    <row r="253" spans="1:11" s="35" customFormat="1" ht="18.75" customHeight="1" x14ac:dyDescent="0.2">
      <c r="A253" s="27"/>
      <c r="B253" s="27"/>
      <c r="C253" s="27"/>
      <c r="D253" s="30"/>
      <c r="E253" s="76" t="s">
        <v>476</v>
      </c>
      <c r="F253" s="77"/>
      <c r="G253" s="78"/>
      <c r="H253" s="43"/>
      <c r="I253" s="47"/>
      <c r="J253" s="48"/>
      <c r="K253" s="1"/>
    </row>
    <row r="254" spans="1:11" s="35" customFormat="1" ht="45" x14ac:dyDescent="0.2">
      <c r="A254" s="27"/>
      <c r="B254" s="27"/>
      <c r="C254" s="27"/>
      <c r="D254" s="30"/>
      <c r="E254" s="23" t="s">
        <v>477</v>
      </c>
      <c r="F254" s="77" t="s">
        <v>394</v>
      </c>
      <c r="G254" s="78">
        <v>2215927</v>
      </c>
      <c r="H254" s="43">
        <v>94</v>
      </c>
      <c r="I254" s="47">
        <v>80747</v>
      </c>
      <c r="J254" s="48">
        <v>94.5</v>
      </c>
      <c r="K254" s="1"/>
    </row>
    <row r="255" spans="1:11" s="35" customFormat="1" ht="15" x14ac:dyDescent="0.2">
      <c r="A255" s="46"/>
      <c r="B255" s="46"/>
      <c r="C255" s="46"/>
      <c r="D255" s="85"/>
      <c r="E255" s="31" t="s">
        <v>142</v>
      </c>
      <c r="F255" s="77"/>
      <c r="G255" s="78"/>
      <c r="H255" s="43"/>
      <c r="I255" s="47"/>
      <c r="J255" s="48"/>
      <c r="K255" s="1"/>
    </row>
    <row r="256" spans="1:11" s="35" customFormat="1" ht="45" x14ac:dyDescent="0.2">
      <c r="A256" s="46"/>
      <c r="B256" s="46"/>
      <c r="C256" s="46"/>
      <c r="D256" s="85"/>
      <c r="E256" s="105" t="s">
        <v>475</v>
      </c>
      <c r="F256" s="77" t="s">
        <v>64</v>
      </c>
      <c r="G256" s="78">
        <v>14326712</v>
      </c>
      <c r="H256" s="43">
        <v>0</v>
      </c>
      <c r="I256" s="47">
        <v>4390000</v>
      </c>
      <c r="J256" s="48">
        <v>30.642062184261121</v>
      </c>
      <c r="K256" s="1"/>
    </row>
    <row r="257" spans="1:11" s="35" customFormat="1" ht="15" x14ac:dyDescent="0.2">
      <c r="A257" s="46"/>
      <c r="B257" s="46"/>
      <c r="C257" s="46"/>
      <c r="D257" s="85"/>
      <c r="E257" s="105" t="s">
        <v>61</v>
      </c>
      <c r="F257" s="77"/>
      <c r="G257" s="78"/>
      <c r="H257" s="87"/>
      <c r="I257" s="47">
        <v>450000</v>
      </c>
      <c r="J257" s="88"/>
      <c r="K257" s="1"/>
    </row>
    <row r="258" spans="1:11" s="86" customFormat="1" ht="45" x14ac:dyDescent="0.2">
      <c r="A258" s="46" t="s">
        <v>12</v>
      </c>
      <c r="B258" s="46" t="s">
        <v>10</v>
      </c>
      <c r="C258" s="46" t="s">
        <v>13</v>
      </c>
      <c r="D258" s="11" t="s">
        <v>11</v>
      </c>
      <c r="E258" s="77"/>
      <c r="F258" s="25"/>
      <c r="G258" s="20"/>
      <c r="H258" s="26"/>
      <c r="I258" s="22">
        <f>I262+I260</f>
        <v>40058323</v>
      </c>
      <c r="J258" s="24"/>
      <c r="K258" s="1"/>
    </row>
    <row r="259" spans="1:11" s="86" customFormat="1" ht="15" x14ac:dyDescent="0.2">
      <c r="A259" s="46"/>
      <c r="B259" s="46"/>
      <c r="C259" s="46"/>
      <c r="D259" s="11"/>
      <c r="E259" s="76" t="s">
        <v>165</v>
      </c>
      <c r="F259" s="25"/>
      <c r="G259" s="20"/>
      <c r="H259" s="26"/>
      <c r="I259" s="22"/>
      <c r="J259" s="24"/>
      <c r="K259" s="1"/>
    </row>
    <row r="260" spans="1:11" s="86" customFormat="1" ht="15" x14ac:dyDescent="0.2">
      <c r="A260" s="46"/>
      <c r="B260" s="46"/>
      <c r="C260" s="46"/>
      <c r="D260" s="11"/>
      <c r="E260" s="23" t="s">
        <v>478</v>
      </c>
      <c r="F260" s="77" t="s">
        <v>394</v>
      </c>
      <c r="G260" s="78">
        <v>112295244</v>
      </c>
      <c r="H260" s="43">
        <v>100</v>
      </c>
      <c r="I260" s="22">
        <v>58323</v>
      </c>
      <c r="J260" s="24">
        <v>100</v>
      </c>
      <c r="K260" s="1"/>
    </row>
    <row r="261" spans="1:11" s="35" customFormat="1" ht="15" x14ac:dyDescent="0.2">
      <c r="A261" s="27"/>
      <c r="B261" s="27"/>
      <c r="C261" s="27"/>
      <c r="D261" s="85"/>
      <c r="E261" s="76" t="s">
        <v>84</v>
      </c>
      <c r="F261" s="77"/>
      <c r="G261" s="78"/>
      <c r="H261" s="43"/>
      <c r="I261" s="47"/>
      <c r="J261" s="48"/>
      <c r="K261" s="1"/>
    </row>
    <row r="262" spans="1:11" s="86" customFormat="1" ht="30" x14ac:dyDescent="0.2">
      <c r="A262" s="46"/>
      <c r="B262" s="46"/>
      <c r="C262" s="46"/>
      <c r="D262" s="11"/>
      <c r="E262" s="23" t="s">
        <v>143</v>
      </c>
      <c r="F262" s="77">
        <v>2020</v>
      </c>
      <c r="G262" s="78">
        <v>51622389</v>
      </c>
      <c r="H262" s="43">
        <v>0</v>
      </c>
      <c r="I262" s="47">
        <v>40000000</v>
      </c>
      <c r="J262" s="48">
        <v>100</v>
      </c>
      <c r="K262" s="1"/>
    </row>
    <row r="263" spans="1:11" s="86" customFormat="1" ht="15" x14ac:dyDescent="0.2">
      <c r="A263" s="46"/>
      <c r="B263" s="46"/>
      <c r="C263" s="46"/>
      <c r="D263" s="11"/>
      <c r="E263" s="92" t="s">
        <v>61</v>
      </c>
      <c r="F263" s="77"/>
      <c r="G263" s="78"/>
      <c r="H263" s="43"/>
      <c r="I263" s="47">
        <v>300000</v>
      </c>
      <c r="J263" s="48"/>
      <c r="K263" s="1"/>
    </row>
    <row r="264" spans="1:11" s="86" customFormat="1" ht="60" x14ac:dyDescent="0.2">
      <c r="A264" s="46" t="s">
        <v>666</v>
      </c>
      <c r="B264" s="46" t="s">
        <v>667</v>
      </c>
      <c r="C264" s="46" t="s">
        <v>13</v>
      </c>
      <c r="D264" s="11" t="s">
        <v>668</v>
      </c>
      <c r="E264" s="77"/>
      <c r="F264" s="25"/>
      <c r="G264" s="20"/>
      <c r="H264" s="26"/>
      <c r="I264" s="22">
        <f>I266</f>
        <v>152658</v>
      </c>
      <c r="J264" s="24"/>
      <c r="K264" s="1"/>
    </row>
    <row r="265" spans="1:11" s="86" customFormat="1" ht="15" x14ac:dyDescent="0.2">
      <c r="A265" s="46"/>
      <c r="B265" s="46"/>
      <c r="C265" s="46"/>
      <c r="D265" s="11"/>
      <c r="E265" s="76" t="s">
        <v>669</v>
      </c>
      <c r="F265" s="25"/>
      <c r="G265" s="20"/>
      <c r="H265" s="26"/>
      <c r="I265" s="22"/>
      <c r="J265" s="24"/>
      <c r="K265" s="1"/>
    </row>
    <row r="266" spans="1:11" s="86" customFormat="1" ht="30" x14ac:dyDescent="0.2">
      <c r="A266" s="46"/>
      <c r="B266" s="46"/>
      <c r="C266" s="46"/>
      <c r="D266" s="11"/>
      <c r="E266" s="23" t="s">
        <v>670</v>
      </c>
      <c r="F266" s="77" t="s">
        <v>375</v>
      </c>
      <c r="G266" s="78"/>
      <c r="H266" s="43"/>
      <c r="I266" s="47">
        <v>152658</v>
      </c>
      <c r="J266" s="48">
        <v>100</v>
      </c>
      <c r="K266" s="1"/>
    </row>
    <row r="267" spans="1:11" s="86" customFormat="1" ht="30" x14ac:dyDescent="0.2">
      <c r="A267" s="46" t="s">
        <v>285</v>
      </c>
      <c r="B267" s="46" t="s">
        <v>111</v>
      </c>
      <c r="C267" s="46" t="s">
        <v>13</v>
      </c>
      <c r="D267" s="11" t="s">
        <v>112</v>
      </c>
      <c r="E267" s="83"/>
      <c r="F267" s="25"/>
      <c r="G267" s="20"/>
      <c r="H267" s="26"/>
      <c r="I267" s="22">
        <f>I269+I273+I274+I275+I271</f>
        <v>8100000</v>
      </c>
      <c r="J267" s="24"/>
      <c r="K267" s="22"/>
    </row>
    <row r="268" spans="1:11" s="86" customFormat="1" ht="22.5" customHeight="1" x14ac:dyDescent="0.2">
      <c r="A268" s="46"/>
      <c r="B268" s="46"/>
      <c r="C268" s="46"/>
      <c r="D268" s="11"/>
      <c r="E268" s="76" t="s">
        <v>479</v>
      </c>
      <c r="F268" s="77"/>
      <c r="G268" s="78"/>
      <c r="H268" s="43"/>
      <c r="I268" s="47"/>
      <c r="J268" s="24"/>
      <c r="K268" s="1"/>
    </row>
    <row r="269" spans="1:11" s="86" customFormat="1" ht="22.5" customHeight="1" x14ac:dyDescent="0.2">
      <c r="A269" s="46"/>
      <c r="B269" s="46"/>
      <c r="C269" s="46"/>
      <c r="D269" s="11"/>
      <c r="E269" s="23" t="s">
        <v>480</v>
      </c>
      <c r="F269" s="77" t="s">
        <v>338</v>
      </c>
      <c r="G269" s="78">
        <v>15036869</v>
      </c>
      <c r="H269" s="43">
        <v>0</v>
      </c>
      <c r="I269" s="47">
        <v>2500000</v>
      </c>
      <c r="J269" s="48">
        <v>16.625801554831661</v>
      </c>
      <c r="K269" s="1"/>
    </row>
    <row r="270" spans="1:11" s="86" customFormat="1" ht="22.5" customHeight="1" x14ac:dyDescent="0.2">
      <c r="A270" s="46"/>
      <c r="B270" s="46"/>
      <c r="C270" s="46"/>
      <c r="D270" s="11"/>
      <c r="E270" s="76" t="s">
        <v>84</v>
      </c>
      <c r="F270" s="77"/>
      <c r="G270" s="78"/>
      <c r="H270" s="43"/>
      <c r="I270" s="78"/>
      <c r="J270" s="48"/>
      <c r="K270" s="1"/>
    </row>
    <row r="271" spans="1:11" s="86" customFormat="1" ht="30" x14ac:dyDescent="0.2">
      <c r="A271" s="46"/>
      <c r="B271" s="46"/>
      <c r="C271" s="46"/>
      <c r="D271" s="11"/>
      <c r="E271" s="23" t="s">
        <v>554</v>
      </c>
      <c r="F271" s="77">
        <v>2020</v>
      </c>
      <c r="G271" s="78">
        <v>62852383</v>
      </c>
      <c r="H271" s="43">
        <v>100</v>
      </c>
      <c r="I271" s="78">
        <v>5000000</v>
      </c>
      <c r="J271" s="48">
        <v>100</v>
      </c>
      <c r="K271" s="1"/>
    </row>
    <row r="272" spans="1:11" s="86" customFormat="1" ht="22.5" customHeight="1" x14ac:dyDescent="0.2">
      <c r="A272" s="46"/>
      <c r="B272" s="46"/>
      <c r="C272" s="46"/>
      <c r="D272" s="11"/>
      <c r="E272" s="76" t="s">
        <v>389</v>
      </c>
      <c r="F272" s="77"/>
      <c r="G272" s="78"/>
      <c r="H272" s="43"/>
      <c r="I272" s="47"/>
      <c r="J272" s="48"/>
      <c r="K272" s="1"/>
    </row>
    <row r="273" spans="1:11" s="86" customFormat="1" ht="45" x14ac:dyDescent="0.2">
      <c r="A273" s="46"/>
      <c r="B273" s="46"/>
      <c r="C273" s="46"/>
      <c r="D273" s="11"/>
      <c r="E273" s="92" t="s">
        <v>481</v>
      </c>
      <c r="F273" s="77" t="s">
        <v>64</v>
      </c>
      <c r="G273" s="78">
        <v>1511000</v>
      </c>
      <c r="H273" s="43">
        <v>0</v>
      </c>
      <c r="I273" s="47">
        <v>200000</v>
      </c>
      <c r="J273" s="48">
        <v>13.2</v>
      </c>
      <c r="K273" s="1"/>
    </row>
    <row r="274" spans="1:11" s="86" customFormat="1" ht="45" x14ac:dyDescent="0.2">
      <c r="A274" s="46"/>
      <c r="B274" s="46"/>
      <c r="C274" s="46"/>
      <c r="D274" s="11"/>
      <c r="E274" s="92" t="s">
        <v>482</v>
      </c>
      <c r="F274" s="77" t="s">
        <v>64</v>
      </c>
      <c r="G274" s="78">
        <v>1197000</v>
      </c>
      <c r="H274" s="43">
        <v>0</v>
      </c>
      <c r="I274" s="47">
        <v>200000</v>
      </c>
      <c r="J274" s="48">
        <v>16.7</v>
      </c>
      <c r="K274" s="1"/>
    </row>
    <row r="275" spans="1:11" s="86" customFormat="1" ht="45" x14ac:dyDescent="0.2">
      <c r="A275" s="46"/>
      <c r="B275" s="46"/>
      <c r="C275" s="46"/>
      <c r="D275" s="11"/>
      <c r="E275" s="92" t="s">
        <v>483</v>
      </c>
      <c r="F275" s="77" t="s">
        <v>64</v>
      </c>
      <c r="G275" s="78">
        <v>1197000</v>
      </c>
      <c r="H275" s="43">
        <v>0</v>
      </c>
      <c r="I275" s="47">
        <v>200000</v>
      </c>
      <c r="J275" s="48">
        <v>16.7</v>
      </c>
      <c r="K275" s="1"/>
    </row>
    <row r="276" spans="1:11" s="86" customFormat="1" ht="45" x14ac:dyDescent="0.2">
      <c r="A276" s="46" t="s">
        <v>119</v>
      </c>
      <c r="B276" s="46" t="s">
        <v>120</v>
      </c>
      <c r="C276" s="46" t="s">
        <v>121</v>
      </c>
      <c r="D276" s="11" t="s">
        <v>122</v>
      </c>
      <c r="E276" s="83"/>
      <c r="F276" s="25"/>
      <c r="G276" s="20"/>
      <c r="H276" s="26"/>
      <c r="I276" s="22">
        <f>I277+I279+I280+I298+I299+I300+I303+I306+I309+I319+I320+I321+I325+I326+I327+I328+I333+I339+I340+I350+I356+I365+I374+I376+I379+I382+I384+I385+I387+I388+I389+I391+I393+I395+I396+I352+I358+I347+I301+I341+I343+I354+I282+I284+I285+I287+I289+I291+I293+I295+I345+I311+I314+I317+I323+I330+I336+I338+I360+I362+I368+I371</f>
        <v>204493616</v>
      </c>
      <c r="J276" s="24"/>
      <c r="K276" s="22"/>
    </row>
    <row r="277" spans="1:11" s="86" customFormat="1" ht="45" x14ac:dyDescent="0.2">
      <c r="A277" s="46"/>
      <c r="B277" s="46"/>
      <c r="C277" s="46"/>
      <c r="D277" s="11"/>
      <c r="E277" s="92" t="s">
        <v>484</v>
      </c>
      <c r="F277" s="77" t="s">
        <v>64</v>
      </c>
      <c r="G277" s="78"/>
      <c r="H277" s="78"/>
      <c r="I277" s="47">
        <v>2250000</v>
      </c>
      <c r="J277" s="48">
        <v>100</v>
      </c>
      <c r="K277" s="1"/>
    </row>
    <row r="278" spans="1:11" s="86" customFormat="1" ht="15" x14ac:dyDescent="0.2">
      <c r="A278" s="46"/>
      <c r="B278" s="46"/>
      <c r="C278" s="46"/>
      <c r="D278" s="11"/>
      <c r="E278" s="92" t="s">
        <v>61</v>
      </c>
      <c r="F278" s="77"/>
      <c r="G278" s="78"/>
      <c r="H278" s="78"/>
      <c r="I278" s="47">
        <v>2250000</v>
      </c>
      <c r="J278" s="48"/>
      <c r="K278" s="1"/>
    </row>
    <row r="279" spans="1:11" s="86" customFormat="1" ht="60" x14ac:dyDescent="0.2">
      <c r="A279" s="46"/>
      <c r="B279" s="46"/>
      <c r="C279" s="46"/>
      <c r="D279" s="11"/>
      <c r="E279" s="92" t="s">
        <v>485</v>
      </c>
      <c r="F279" s="77"/>
      <c r="G279" s="78"/>
      <c r="H279" s="78"/>
      <c r="I279" s="47">
        <v>400000</v>
      </c>
      <c r="J279" s="48">
        <v>100</v>
      </c>
      <c r="K279" s="1"/>
    </row>
    <row r="280" spans="1:11" s="86" customFormat="1" ht="45" x14ac:dyDescent="0.2">
      <c r="A280" s="46"/>
      <c r="B280" s="46"/>
      <c r="C280" s="46"/>
      <c r="D280" s="11"/>
      <c r="E280" s="92" t="s">
        <v>486</v>
      </c>
      <c r="F280" s="77"/>
      <c r="G280" s="78"/>
      <c r="H280" s="78"/>
      <c r="I280" s="47">
        <v>500000</v>
      </c>
      <c r="J280" s="48">
        <v>100</v>
      </c>
      <c r="K280" s="1"/>
    </row>
    <row r="281" spans="1:11" s="86" customFormat="1" ht="15" x14ac:dyDescent="0.2">
      <c r="A281" s="46"/>
      <c r="B281" s="46"/>
      <c r="C281" s="46"/>
      <c r="D281" s="11"/>
      <c r="E281" s="92" t="s">
        <v>61</v>
      </c>
      <c r="F281" s="77"/>
      <c r="G281" s="78"/>
      <c r="H281" s="78"/>
      <c r="I281" s="47">
        <v>96529</v>
      </c>
      <c r="J281" s="48"/>
      <c r="K281" s="1"/>
    </row>
    <row r="282" spans="1:11" s="86" customFormat="1" ht="45" x14ac:dyDescent="0.2">
      <c r="A282" s="46"/>
      <c r="B282" s="46"/>
      <c r="C282" s="46"/>
      <c r="D282" s="11"/>
      <c r="E282" s="23" t="s">
        <v>583</v>
      </c>
      <c r="F282" s="77"/>
      <c r="G282" s="78"/>
      <c r="H282" s="43"/>
      <c r="I282" s="78">
        <v>200000</v>
      </c>
      <c r="J282" s="48">
        <v>100</v>
      </c>
      <c r="K282" s="1"/>
    </row>
    <row r="283" spans="1:11" s="86" customFormat="1" ht="15" x14ac:dyDescent="0.2">
      <c r="A283" s="46"/>
      <c r="B283" s="46"/>
      <c r="C283" s="46"/>
      <c r="D283" s="11"/>
      <c r="E283" s="92" t="s">
        <v>61</v>
      </c>
      <c r="F283" s="77"/>
      <c r="G283" s="78"/>
      <c r="H283" s="43"/>
      <c r="I283" s="78">
        <v>200000</v>
      </c>
      <c r="J283" s="48"/>
      <c r="K283" s="1"/>
    </row>
    <row r="284" spans="1:11" s="86" customFormat="1" ht="45" x14ac:dyDescent="0.2">
      <c r="A284" s="46"/>
      <c r="B284" s="46"/>
      <c r="C284" s="46"/>
      <c r="D284" s="11"/>
      <c r="E284" s="23" t="s">
        <v>584</v>
      </c>
      <c r="F284" s="77" t="s">
        <v>64</v>
      </c>
      <c r="G284" s="78"/>
      <c r="H284" s="43"/>
      <c r="I284" s="78">
        <v>100000</v>
      </c>
      <c r="J284" s="48">
        <v>100</v>
      </c>
      <c r="K284" s="1"/>
    </row>
    <row r="285" spans="1:11" s="86" customFormat="1" ht="45" x14ac:dyDescent="0.2">
      <c r="A285" s="46"/>
      <c r="B285" s="46"/>
      <c r="C285" s="46"/>
      <c r="D285" s="11"/>
      <c r="E285" s="23" t="s">
        <v>585</v>
      </c>
      <c r="F285" s="77"/>
      <c r="G285" s="78"/>
      <c r="H285" s="43"/>
      <c r="I285" s="78">
        <v>200000</v>
      </c>
      <c r="J285" s="48">
        <v>100</v>
      </c>
      <c r="K285" s="1"/>
    </row>
    <row r="286" spans="1:11" s="86" customFormat="1" ht="15" x14ac:dyDescent="0.2">
      <c r="A286" s="46"/>
      <c r="B286" s="46"/>
      <c r="C286" s="46"/>
      <c r="D286" s="11"/>
      <c r="E286" s="92" t="s">
        <v>61</v>
      </c>
      <c r="F286" s="77"/>
      <c r="G286" s="78"/>
      <c r="H286" s="43"/>
      <c r="I286" s="78">
        <v>200000</v>
      </c>
      <c r="J286" s="48"/>
      <c r="K286" s="1"/>
    </row>
    <row r="287" spans="1:11" s="86" customFormat="1" ht="45" x14ac:dyDescent="0.2">
      <c r="A287" s="46"/>
      <c r="B287" s="46"/>
      <c r="C287" s="46"/>
      <c r="D287" s="11"/>
      <c r="E287" s="23" t="s">
        <v>597</v>
      </c>
      <c r="F287" s="77" t="s">
        <v>64</v>
      </c>
      <c r="G287" s="78">
        <v>500000</v>
      </c>
      <c r="H287" s="48">
        <v>0</v>
      </c>
      <c r="I287" s="78">
        <v>500000</v>
      </c>
      <c r="J287" s="48">
        <v>100</v>
      </c>
      <c r="K287" s="1"/>
    </row>
    <row r="288" spans="1:11" s="86" customFormat="1" ht="15" x14ac:dyDescent="0.2">
      <c r="A288" s="46"/>
      <c r="B288" s="46"/>
      <c r="C288" s="46"/>
      <c r="D288" s="11"/>
      <c r="E288" s="23" t="s">
        <v>61</v>
      </c>
      <c r="F288" s="77"/>
      <c r="G288" s="78"/>
      <c r="H288" s="43"/>
      <c r="I288" s="78">
        <v>500000</v>
      </c>
      <c r="J288" s="48"/>
      <c r="K288" s="1"/>
    </row>
    <row r="289" spans="1:11" s="86" customFormat="1" ht="45" x14ac:dyDescent="0.2">
      <c r="A289" s="46"/>
      <c r="B289" s="46"/>
      <c r="C289" s="46"/>
      <c r="D289" s="11"/>
      <c r="E289" s="23" t="s">
        <v>598</v>
      </c>
      <c r="F289" s="77" t="s">
        <v>64</v>
      </c>
      <c r="G289" s="78">
        <v>500000</v>
      </c>
      <c r="H289" s="48">
        <v>0</v>
      </c>
      <c r="I289" s="78">
        <v>500000</v>
      </c>
      <c r="J289" s="48">
        <v>100</v>
      </c>
      <c r="K289" s="1"/>
    </row>
    <row r="290" spans="1:11" s="86" customFormat="1" ht="15" x14ac:dyDescent="0.2">
      <c r="A290" s="46"/>
      <c r="B290" s="46"/>
      <c r="C290" s="46"/>
      <c r="D290" s="11"/>
      <c r="E290" s="23" t="s">
        <v>61</v>
      </c>
      <c r="F290" s="77"/>
      <c r="G290" s="78"/>
      <c r="H290" s="43"/>
      <c r="I290" s="78">
        <v>500000</v>
      </c>
      <c r="J290" s="48"/>
      <c r="K290" s="1"/>
    </row>
    <row r="291" spans="1:11" s="86" customFormat="1" ht="45" x14ac:dyDescent="0.2">
      <c r="A291" s="46"/>
      <c r="B291" s="46"/>
      <c r="C291" s="46"/>
      <c r="D291" s="11"/>
      <c r="E291" s="23" t="s">
        <v>599</v>
      </c>
      <c r="F291" s="77" t="s">
        <v>64</v>
      </c>
      <c r="G291" s="78">
        <v>500000</v>
      </c>
      <c r="H291" s="48">
        <v>0</v>
      </c>
      <c r="I291" s="78">
        <v>500000</v>
      </c>
      <c r="J291" s="48">
        <v>100</v>
      </c>
      <c r="K291" s="1"/>
    </row>
    <row r="292" spans="1:11" s="86" customFormat="1" ht="15" x14ac:dyDescent="0.2">
      <c r="A292" s="46"/>
      <c r="B292" s="46"/>
      <c r="C292" s="46"/>
      <c r="D292" s="11"/>
      <c r="E292" s="23" t="s">
        <v>61</v>
      </c>
      <c r="F292" s="77"/>
      <c r="G292" s="78"/>
      <c r="H292" s="43"/>
      <c r="I292" s="78">
        <v>500000</v>
      </c>
      <c r="J292" s="48"/>
      <c r="K292" s="1"/>
    </row>
    <row r="293" spans="1:11" s="86" customFormat="1" ht="45" x14ac:dyDescent="0.2">
      <c r="A293" s="46"/>
      <c r="B293" s="46"/>
      <c r="C293" s="46"/>
      <c r="D293" s="11"/>
      <c r="E293" s="23" t="s">
        <v>600</v>
      </c>
      <c r="F293" s="77" t="s">
        <v>64</v>
      </c>
      <c r="G293" s="78">
        <v>500000</v>
      </c>
      <c r="H293" s="48">
        <v>0</v>
      </c>
      <c r="I293" s="78">
        <v>500000</v>
      </c>
      <c r="J293" s="48">
        <v>100</v>
      </c>
      <c r="K293" s="1"/>
    </row>
    <row r="294" spans="1:11" s="86" customFormat="1" ht="15" x14ac:dyDescent="0.2">
      <c r="A294" s="46"/>
      <c r="B294" s="46"/>
      <c r="C294" s="46"/>
      <c r="D294" s="11"/>
      <c r="E294" s="23" t="s">
        <v>61</v>
      </c>
      <c r="F294" s="77"/>
      <c r="G294" s="78"/>
      <c r="H294" s="43"/>
      <c r="I294" s="78">
        <v>500000</v>
      </c>
      <c r="J294" s="48"/>
      <c r="K294" s="1"/>
    </row>
    <row r="295" spans="1:11" s="86" customFormat="1" ht="45" x14ac:dyDescent="0.2">
      <c r="A295" s="46"/>
      <c r="B295" s="46"/>
      <c r="C295" s="46"/>
      <c r="D295" s="11"/>
      <c r="E295" s="23" t="s">
        <v>601</v>
      </c>
      <c r="F295" s="77" t="s">
        <v>64</v>
      </c>
      <c r="G295" s="78">
        <v>500000</v>
      </c>
      <c r="H295" s="48">
        <v>0</v>
      </c>
      <c r="I295" s="78">
        <v>500000</v>
      </c>
      <c r="J295" s="48">
        <v>100</v>
      </c>
      <c r="K295" s="1"/>
    </row>
    <row r="296" spans="1:11" s="86" customFormat="1" ht="15" x14ac:dyDescent="0.2">
      <c r="A296" s="46"/>
      <c r="B296" s="46"/>
      <c r="C296" s="46"/>
      <c r="D296" s="11"/>
      <c r="E296" s="23" t="s">
        <v>61</v>
      </c>
      <c r="F296" s="77"/>
      <c r="G296" s="78"/>
      <c r="H296" s="43"/>
      <c r="I296" s="78">
        <v>500000</v>
      </c>
      <c r="J296" s="48"/>
      <c r="K296" s="1"/>
    </row>
    <row r="297" spans="1:11" s="86" customFormat="1" ht="15" x14ac:dyDescent="0.2">
      <c r="A297" s="46"/>
      <c r="B297" s="46"/>
      <c r="C297" s="46"/>
      <c r="D297" s="11"/>
      <c r="E297" s="76" t="s">
        <v>689</v>
      </c>
      <c r="F297" s="77"/>
      <c r="G297" s="78"/>
      <c r="H297" s="78"/>
      <c r="I297" s="47"/>
      <c r="J297" s="48"/>
      <c r="K297" s="1"/>
    </row>
    <row r="298" spans="1:11" s="86" customFormat="1" ht="30" x14ac:dyDescent="0.2">
      <c r="A298" s="46"/>
      <c r="B298" s="46"/>
      <c r="C298" s="46"/>
      <c r="D298" s="11"/>
      <c r="E298" s="92" t="s">
        <v>487</v>
      </c>
      <c r="F298" s="77" t="s">
        <v>338</v>
      </c>
      <c r="G298" s="78">
        <v>51444762</v>
      </c>
      <c r="H298" s="48">
        <v>100</v>
      </c>
      <c r="I298" s="47">
        <v>9670</v>
      </c>
      <c r="J298" s="48">
        <v>100</v>
      </c>
      <c r="K298" s="1"/>
    </row>
    <row r="299" spans="1:11" s="86" customFormat="1" ht="45" x14ac:dyDescent="0.2">
      <c r="A299" s="46"/>
      <c r="B299" s="46"/>
      <c r="C299" s="46"/>
      <c r="D299" s="11"/>
      <c r="E299" s="92" t="s">
        <v>488</v>
      </c>
      <c r="F299" s="77" t="s">
        <v>338</v>
      </c>
      <c r="G299" s="78">
        <v>200431243</v>
      </c>
      <c r="H299" s="48">
        <v>0</v>
      </c>
      <c r="I299" s="47">
        <v>55000000</v>
      </c>
      <c r="J299" s="48">
        <v>92.300979244039311</v>
      </c>
      <c r="K299" s="1"/>
    </row>
    <row r="300" spans="1:11" s="86" customFormat="1" ht="45" x14ac:dyDescent="0.2">
      <c r="A300" s="46"/>
      <c r="B300" s="46"/>
      <c r="C300" s="46"/>
      <c r="D300" s="11"/>
      <c r="E300" s="92" t="s">
        <v>489</v>
      </c>
      <c r="F300" s="77" t="s">
        <v>490</v>
      </c>
      <c r="G300" s="78">
        <v>150334959</v>
      </c>
      <c r="H300" s="48">
        <v>99.707227112756925</v>
      </c>
      <c r="I300" s="47">
        <v>440140</v>
      </c>
      <c r="J300" s="48">
        <v>99.713950099923196</v>
      </c>
      <c r="K300" s="1"/>
    </row>
    <row r="301" spans="1:11" s="86" customFormat="1" ht="45" x14ac:dyDescent="0.2">
      <c r="A301" s="46"/>
      <c r="B301" s="46"/>
      <c r="C301" s="46"/>
      <c r="D301" s="11"/>
      <c r="E301" s="92" t="s">
        <v>564</v>
      </c>
      <c r="F301" s="77" t="s">
        <v>338</v>
      </c>
      <c r="G301" s="78">
        <v>133290536</v>
      </c>
      <c r="H301" s="48">
        <v>83.065412836212175</v>
      </c>
      <c r="I301" s="47">
        <v>15000000</v>
      </c>
      <c r="J301" s="48">
        <v>94.319025020651125</v>
      </c>
      <c r="K301" s="1"/>
    </row>
    <row r="302" spans="1:11" s="86" customFormat="1" ht="15" x14ac:dyDescent="0.2">
      <c r="A302" s="46"/>
      <c r="B302" s="46"/>
      <c r="C302" s="46"/>
      <c r="D302" s="11"/>
      <c r="E302" s="76" t="s">
        <v>82</v>
      </c>
      <c r="F302" s="77"/>
      <c r="G302" s="78"/>
      <c r="H302" s="48"/>
      <c r="I302" s="47"/>
      <c r="J302" s="48"/>
      <c r="K302" s="1"/>
    </row>
    <row r="303" spans="1:11" s="86" customFormat="1" ht="30" x14ac:dyDescent="0.2">
      <c r="A303" s="46"/>
      <c r="B303" s="46"/>
      <c r="C303" s="46"/>
      <c r="D303" s="11"/>
      <c r="E303" s="92" t="s">
        <v>491</v>
      </c>
      <c r="F303" s="77" t="s">
        <v>338</v>
      </c>
      <c r="G303" s="78">
        <v>77036096</v>
      </c>
      <c r="H303" s="48">
        <v>30.6</v>
      </c>
      <c r="I303" s="47">
        <v>11500000</v>
      </c>
      <c r="J303" s="48">
        <v>45.501848899508097</v>
      </c>
      <c r="K303" s="1"/>
    </row>
    <row r="304" spans="1:11" s="86" customFormat="1" ht="15" x14ac:dyDescent="0.2">
      <c r="A304" s="46"/>
      <c r="B304" s="46"/>
      <c r="C304" s="46"/>
      <c r="D304" s="11"/>
      <c r="E304" s="92" t="s">
        <v>61</v>
      </c>
      <c r="F304" s="77"/>
      <c r="G304" s="78"/>
      <c r="H304" s="48"/>
      <c r="I304" s="47">
        <v>500000</v>
      </c>
      <c r="J304" s="48"/>
      <c r="K304" s="1"/>
    </row>
    <row r="305" spans="1:11" s="86" customFormat="1" ht="15" x14ac:dyDescent="0.2">
      <c r="A305" s="46"/>
      <c r="B305" s="46"/>
      <c r="C305" s="46"/>
      <c r="D305" s="11"/>
      <c r="E305" s="76" t="s">
        <v>492</v>
      </c>
      <c r="F305" s="77"/>
      <c r="G305" s="78"/>
      <c r="H305" s="48"/>
      <c r="I305" s="47"/>
      <c r="J305" s="48"/>
      <c r="K305" s="1"/>
    </row>
    <row r="306" spans="1:11" s="86" customFormat="1" ht="30" x14ac:dyDescent="0.2">
      <c r="A306" s="46"/>
      <c r="B306" s="46"/>
      <c r="C306" s="46"/>
      <c r="D306" s="11"/>
      <c r="E306" s="92" t="s">
        <v>493</v>
      </c>
      <c r="F306" s="77" t="s">
        <v>338</v>
      </c>
      <c r="G306" s="78">
        <v>52863436</v>
      </c>
      <c r="H306" s="48">
        <v>0.3</v>
      </c>
      <c r="I306" s="47">
        <v>15397912</v>
      </c>
      <c r="J306" s="48">
        <v>29.5</v>
      </c>
      <c r="K306" s="1"/>
    </row>
    <row r="307" spans="1:11" s="86" customFormat="1" ht="15" x14ac:dyDescent="0.2">
      <c r="A307" s="46"/>
      <c r="B307" s="46"/>
      <c r="C307" s="46"/>
      <c r="D307" s="11"/>
      <c r="E307" s="92" t="s">
        <v>61</v>
      </c>
      <c r="F307" s="77"/>
      <c r="G307" s="78"/>
      <c r="H307" s="48"/>
      <c r="I307" s="47">
        <v>584413</v>
      </c>
      <c r="J307" s="48"/>
      <c r="K307" s="1"/>
    </row>
    <row r="308" spans="1:11" s="86" customFormat="1" ht="15" x14ac:dyDescent="0.2">
      <c r="A308" s="46"/>
      <c r="B308" s="46"/>
      <c r="C308" s="46"/>
      <c r="D308" s="11"/>
      <c r="E308" s="76" t="s">
        <v>139</v>
      </c>
      <c r="F308" s="77"/>
      <c r="G308" s="78"/>
      <c r="H308" s="48"/>
      <c r="I308" s="47"/>
      <c r="J308" s="48"/>
      <c r="K308" s="1"/>
    </row>
    <row r="309" spans="1:11" s="86" customFormat="1" ht="30" x14ac:dyDescent="0.2">
      <c r="A309" s="46"/>
      <c r="B309" s="46"/>
      <c r="C309" s="46"/>
      <c r="D309" s="11"/>
      <c r="E309" s="92" t="s">
        <v>494</v>
      </c>
      <c r="F309" s="77" t="s">
        <v>495</v>
      </c>
      <c r="G309" s="78">
        <v>7520090</v>
      </c>
      <c r="H309" s="48">
        <v>100</v>
      </c>
      <c r="I309" s="47">
        <v>363486</v>
      </c>
      <c r="J309" s="48">
        <v>100</v>
      </c>
      <c r="K309" s="1"/>
    </row>
    <row r="310" spans="1:11" s="86" customFormat="1" ht="15" x14ac:dyDescent="0.2">
      <c r="A310" s="46"/>
      <c r="B310" s="46"/>
      <c r="C310" s="46"/>
      <c r="D310" s="11"/>
      <c r="E310" s="76" t="s">
        <v>346</v>
      </c>
      <c r="F310" s="77"/>
      <c r="G310" s="78"/>
      <c r="H310" s="43"/>
      <c r="I310" s="47"/>
      <c r="J310" s="48"/>
      <c r="K310" s="1"/>
    </row>
    <row r="311" spans="1:11" s="86" customFormat="1" ht="45" x14ac:dyDescent="0.2">
      <c r="A311" s="46"/>
      <c r="B311" s="46"/>
      <c r="C311" s="46"/>
      <c r="D311" s="11"/>
      <c r="E311" s="23" t="s">
        <v>674</v>
      </c>
      <c r="F311" s="77" t="s">
        <v>640</v>
      </c>
      <c r="G311" s="78">
        <v>78069521</v>
      </c>
      <c r="H311" s="43">
        <v>0.90766023785389949</v>
      </c>
      <c r="I311" s="47">
        <v>1210000</v>
      </c>
      <c r="J311" s="48">
        <v>2.4575608706501479</v>
      </c>
      <c r="K311" s="1"/>
    </row>
    <row r="312" spans="1:11" s="86" customFormat="1" ht="15" x14ac:dyDescent="0.2">
      <c r="A312" s="46"/>
      <c r="B312" s="46"/>
      <c r="C312" s="46"/>
      <c r="D312" s="11"/>
      <c r="E312" s="92" t="s">
        <v>61</v>
      </c>
      <c r="F312" s="77"/>
      <c r="G312" s="78"/>
      <c r="H312" s="43"/>
      <c r="I312" s="47">
        <v>1210000</v>
      </c>
      <c r="J312" s="48"/>
      <c r="K312" s="1"/>
    </row>
    <row r="313" spans="1:11" s="86" customFormat="1" ht="15" x14ac:dyDescent="0.2">
      <c r="A313" s="46"/>
      <c r="B313" s="46"/>
      <c r="C313" s="46"/>
      <c r="D313" s="11"/>
      <c r="E313" s="76" t="s">
        <v>93</v>
      </c>
      <c r="F313" s="77"/>
      <c r="G313" s="78"/>
      <c r="H313" s="43"/>
      <c r="I313" s="47"/>
      <c r="J313" s="48"/>
      <c r="K313" s="1"/>
    </row>
    <row r="314" spans="1:11" s="86" customFormat="1" ht="60" x14ac:dyDescent="0.2">
      <c r="A314" s="46"/>
      <c r="B314" s="46"/>
      <c r="C314" s="46"/>
      <c r="D314" s="11"/>
      <c r="E314" s="23" t="s">
        <v>675</v>
      </c>
      <c r="F314" s="77" t="s">
        <v>230</v>
      </c>
      <c r="G314" s="78">
        <v>2521025</v>
      </c>
      <c r="H314" s="43">
        <v>0</v>
      </c>
      <c r="I314" s="47">
        <v>2521025</v>
      </c>
      <c r="J314" s="48">
        <v>100</v>
      </c>
      <c r="K314" s="1"/>
    </row>
    <row r="315" spans="1:11" s="86" customFormat="1" ht="15" x14ac:dyDescent="0.2">
      <c r="A315" s="46"/>
      <c r="B315" s="46"/>
      <c r="C315" s="46"/>
      <c r="D315" s="11"/>
      <c r="E315" s="92" t="s">
        <v>61</v>
      </c>
      <c r="F315" s="77"/>
      <c r="G315" s="78"/>
      <c r="H315" s="43"/>
      <c r="I315" s="47">
        <v>2521025</v>
      </c>
      <c r="J315" s="48"/>
      <c r="K315" s="1"/>
    </row>
    <row r="316" spans="1:11" s="86" customFormat="1" ht="15" x14ac:dyDescent="0.2">
      <c r="A316" s="46"/>
      <c r="B316" s="46"/>
      <c r="C316" s="46"/>
      <c r="D316" s="11"/>
      <c r="E316" s="76" t="s">
        <v>109</v>
      </c>
      <c r="F316" s="77"/>
      <c r="G316" s="78"/>
      <c r="H316" s="48"/>
      <c r="I316" s="47"/>
      <c r="J316" s="48"/>
      <c r="K316" s="1"/>
    </row>
    <row r="317" spans="1:11" s="86" customFormat="1" ht="60" x14ac:dyDescent="0.2">
      <c r="A317" s="46"/>
      <c r="B317" s="46"/>
      <c r="C317" s="46"/>
      <c r="D317" s="11"/>
      <c r="E317" s="23" t="s">
        <v>676</v>
      </c>
      <c r="F317" s="77" t="s">
        <v>230</v>
      </c>
      <c r="G317" s="78">
        <v>2741550</v>
      </c>
      <c r="H317" s="43">
        <v>0</v>
      </c>
      <c r="I317" s="47">
        <v>2741550</v>
      </c>
      <c r="J317" s="48">
        <v>100</v>
      </c>
      <c r="K317" s="1"/>
    </row>
    <row r="318" spans="1:11" s="86" customFormat="1" ht="15" x14ac:dyDescent="0.2">
      <c r="A318" s="46"/>
      <c r="B318" s="46"/>
      <c r="C318" s="46"/>
      <c r="D318" s="11"/>
      <c r="E318" s="92" t="s">
        <v>61</v>
      </c>
      <c r="F318" s="77"/>
      <c r="G318" s="78"/>
      <c r="H318" s="43"/>
      <c r="I318" s="47">
        <v>2741550</v>
      </c>
      <c r="J318" s="48"/>
      <c r="K318" s="1"/>
    </row>
    <row r="319" spans="1:11" s="86" customFormat="1" ht="30" x14ac:dyDescent="0.2">
      <c r="A319" s="46"/>
      <c r="B319" s="46"/>
      <c r="C319" s="46"/>
      <c r="D319" s="11"/>
      <c r="E319" s="92" t="s">
        <v>496</v>
      </c>
      <c r="F319" s="77" t="s">
        <v>338</v>
      </c>
      <c r="G319" s="78">
        <v>9816086</v>
      </c>
      <c r="H319" s="48">
        <v>0</v>
      </c>
      <c r="I319" s="47">
        <v>425000</v>
      </c>
      <c r="J319" s="48">
        <v>0</v>
      </c>
      <c r="K319" s="1"/>
    </row>
    <row r="320" spans="1:11" s="86" customFormat="1" ht="30" x14ac:dyDescent="0.2">
      <c r="A320" s="46"/>
      <c r="B320" s="46"/>
      <c r="C320" s="46"/>
      <c r="D320" s="11"/>
      <c r="E320" s="92" t="s">
        <v>497</v>
      </c>
      <c r="F320" s="77" t="s">
        <v>338</v>
      </c>
      <c r="G320" s="78">
        <v>3240986</v>
      </c>
      <c r="H320" s="48">
        <v>11.724394983501934</v>
      </c>
      <c r="I320" s="47">
        <v>2861000</v>
      </c>
      <c r="J320" s="48">
        <v>100</v>
      </c>
      <c r="K320" s="1"/>
    </row>
    <row r="321" spans="1:11" s="86" customFormat="1" ht="30" x14ac:dyDescent="0.2">
      <c r="A321" s="46"/>
      <c r="B321" s="46"/>
      <c r="C321" s="46"/>
      <c r="D321" s="11"/>
      <c r="E321" s="92" t="s">
        <v>498</v>
      </c>
      <c r="F321" s="77" t="s">
        <v>490</v>
      </c>
      <c r="G321" s="78">
        <v>3922798</v>
      </c>
      <c r="H321" s="48">
        <v>100</v>
      </c>
      <c r="I321" s="47">
        <v>149750</v>
      </c>
      <c r="J321" s="48">
        <v>100</v>
      </c>
      <c r="K321" s="1"/>
    </row>
    <row r="322" spans="1:11" s="86" customFormat="1" ht="15" x14ac:dyDescent="0.2">
      <c r="A322" s="46"/>
      <c r="B322" s="46"/>
      <c r="C322" s="46"/>
      <c r="D322" s="11"/>
      <c r="E322" s="76" t="s">
        <v>499</v>
      </c>
      <c r="F322" s="77"/>
      <c r="G322" s="78"/>
      <c r="H322" s="48"/>
      <c r="I322" s="47"/>
      <c r="J322" s="48"/>
      <c r="K322" s="1"/>
    </row>
    <row r="323" spans="1:11" s="86" customFormat="1" ht="60" x14ac:dyDescent="0.2">
      <c r="A323" s="46"/>
      <c r="B323" s="46"/>
      <c r="C323" s="46"/>
      <c r="D323" s="11"/>
      <c r="E323" s="23" t="s">
        <v>677</v>
      </c>
      <c r="F323" s="77" t="s">
        <v>230</v>
      </c>
      <c r="G323" s="78">
        <v>3699964</v>
      </c>
      <c r="H323" s="48">
        <v>100</v>
      </c>
      <c r="I323" s="47">
        <v>3699964</v>
      </c>
      <c r="J323" s="48">
        <v>100</v>
      </c>
      <c r="K323" s="1"/>
    </row>
    <row r="324" spans="1:11" s="86" customFormat="1" ht="15" x14ac:dyDescent="0.2">
      <c r="A324" s="46"/>
      <c r="B324" s="46"/>
      <c r="C324" s="46"/>
      <c r="D324" s="11"/>
      <c r="E324" s="92" t="s">
        <v>61</v>
      </c>
      <c r="F324" s="77"/>
      <c r="G324" s="78"/>
      <c r="H324" s="48"/>
      <c r="I324" s="47">
        <v>3699964</v>
      </c>
      <c r="J324" s="48"/>
      <c r="K324" s="1"/>
    </row>
    <row r="325" spans="1:11" s="86" customFormat="1" ht="30" x14ac:dyDescent="0.2">
      <c r="A325" s="46"/>
      <c r="B325" s="46"/>
      <c r="C325" s="46"/>
      <c r="D325" s="11"/>
      <c r="E325" s="92" t="s">
        <v>500</v>
      </c>
      <c r="F325" s="77" t="s">
        <v>490</v>
      </c>
      <c r="G325" s="78">
        <v>6121715</v>
      </c>
      <c r="H325" s="48">
        <v>100</v>
      </c>
      <c r="I325" s="47">
        <v>278586</v>
      </c>
      <c r="J325" s="48">
        <v>100</v>
      </c>
      <c r="K325" s="1"/>
    </row>
    <row r="326" spans="1:11" s="86" customFormat="1" ht="30" x14ac:dyDescent="0.2">
      <c r="A326" s="46"/>
      <c r="B326" s="46"/>
      <c r="C326" s="46"/>
      <c r="D326" s="11"/>
      <c r="E326" s="92" t="s">
        <v>501</v>
      </c>
      <c r="F326" s="77" t="s">
        <v>490</v>
      </c>
      <c r="G326" s="78">
        <v>21021212</v>
      </c>
      <c r="H326" s="48">
        <v>100</v>
      </c>
      <c r="I326" s="47">
        <v>403712</v>
      </c>
      <c r="J326" s="48">
        <v>100</v>
      </c>
      <c r="K326" s="1"/>
    </row>
    <row r="327" spans="1:11" s="86" customFormat="1" ht="45" x14ac:dyDescent="0.2">
      <c r="A327" s="46"/>
      <c r="B327" s="46"/>
      <c r="C327" s="46"/>
      <c r="D327" s="11"/>
      <c r="E327" s="92" t="s">
        <v>502</v>
      </c>
      <c r="F327" s="77" t="s">
        <v>490</v>
      </c>
      <c r="G327" s="78">
        <v>81173742</v>
      </c>
      <c r="H327" s="48">
        <v>100</v>
      </c>
      <c r="I327" s="47">
        <v>1368564</v>
      </c>
      <c r="J327" s="48">
        <v>100</v>
      </c>
      <c r="K327" s="1"/>
    </row>
    <row r="328" spans="1:11" s="86" customFormat="1" ht="45" x14ac:dyDescent="0.2">
      <c r="A328" s="46"/>
      <c r="B328" s="46"/>
      <c r="C328" s="46"/>
      <c r="D328" s="11"/>
      <c r="E328" s="92" t="s">
        <v>503</v>
      </c>
      <c r="F328" s="77" t="s">
        <v>490</v>
      </c>
      <c r="G328" s="78">
        <v>82580571</v>
      </c>
      <c r="H328" s="48">
        <v>100</v>
      </c>
      <c r="I328" s="47">
        <v>1133154</v>
      </c>
      <c r="J328" s="48">
        <v>100</v>
      </c>
      <c r="K328" s="1"/>
    </row>
    <row r="329" spans="1:11" s="86" customFormat="1" ht="15" x14ac:dyDescent="0.2">
      <c r="A329" s="46"/>
      <c r="B329" s="46"/>
      <c r="C329" s="46"/>
      <c r="D329" s="11"/>
      <c r="E329" s="76" t="s">
        <v>101</v>
      </c>
      <c r="F329" s="77"/>
      <c r="G329" s="78"/>
      <c r="H329" s="48"/>
      <c r="I329" s="47"/>
      <c r="J329" s="48"/>
      <c r="K329" s="1"/>
    </row>
    <row r="330" spans="1:11" s="86" customFormat="1" ht="60" x14ac:dyDescent="0.2">
      <c r="A330" s="46"/>
      <c r="B330" s="46"/>
      <c r="C330" s="46"/>
      <c r="D330" s="11"/>
      <c r="E330" s="23" t="s">
        <v>678</v>
      </c>
      <c r="F330" s="77" t="s">
        <v>230</v>
      </c>
      <c r="G330" s="78">
        <v>3444968</v>
      </c>
      <c r="H330" s="48">
        <v>0</v>
      </c>
      <c r="I330" s="47">
        <v>3444968</v>
      </c>
      <c r="J330" s="48">
        <v>100</v>
      </c>
      <c r="K330" s="1"/>
    </row>
    <row r="331" spans="1:11" s="86" customFormat="1" ht="15" x14ac:dyDescent="0.2">
      <c r="A331" s="46"/>
      <c r="B331" s="46"/>
      <c r="C331" s="46"/>
      <c r="D331" s="11"/>
      <c r="E331" s="92" t="s">
        <v>61</v>
      </c>
      <c r="F331" s="77"/>
      <c r="G331" s="78"/>
      <c r="H331" s="48"/>
      <c r="I331" s="47">
        <v>3444968</v>
      </c>
      <c r="J331" s="48"/>
      <c r="K331" s="1"/>
    </row>
    <row r="332" spans="1:11" s="86" customFormat="1" ht="15" x14ac:dyDescent="0.2">
      <c r="A332" s="46"/>
      <c r="B332" s="46"/>
      <c r="C332" s="46"/>
      <c r="D332" s="11"/>
      <c r="E332" s="76" t="s">
        <v>504</v>
      </c>
      <c r="F332" s="77"/>
      <c r="G332" s="78"/>
      <c r="H332" s="48"/>
      <c r="I332" s="47"/>
      <c r="J332" s="48"/>
      <c r="K332" s="1"/>
    </row>
    <row r="333" spans="1:11" s="86" customFormat="1" ht="60" x14ac:dyDescent="0.2">
      <c r="A333" s="46"/>
      <c r="B333" s="46"/>
      <c r="C333" s="46"/>
      <c r="D333" s="11"/>
      <c r="E333" s="92" t="s">
        <v>550</v>
      </c>
      <c r="F333" s="77" t="s">
        <v>230</v>
      </c>
      <c r="G333" s="78">
        <v>76278922</v>
      </c>
      <c r="H333" s="48">
        <v>0</v>
      </c>
      <c r="I333" s="47">
        <v>1459436</v>
      </c>
      <c r="J333" s="48">
        <v>1.9132887064135491</v>
      </c>
      <c r="K333" s="1"/>
    </row>
    <row r="334" spans="1:11" s="86" customFormat="1" ht="15" x14ac:dyDescent="0.2">
      <c r="A334" s="46"/>
      <c r="B334" s="46"/>
      <c r="C334" s="46"/>
      <c r="D334" s="11"/>
      <c r="E334" s="92" t="s">
        <v>61</v>
      </c>
      <c r="F334" s="77"/>
      <c r="G334" s="78"/>
      <c r="H334" s="48"/>
      <c r="I334" s="47">
        <v>1449436</v>
      </c>
      <c r="J334" s="48"/>
      <c r="K334" s="1"/>
    </row>
    <row r="335" spans="1:11" s="86" customFormat="1" ht="15" x14ac:dyDescent="0.2">
      <c r="A335" s="46"/>
      <c r="B335" s="46"/>
      <c r="C335" s="46"/>
      <c r="D335" s="11"/>
      <c r="E335" s="76" t="s">
        <v>85</v>
      </c>
      <c r="F335" s="77"/>
      <c r="G335" s="78"/>
      <c r="H335" s="48"/>
      <c r="I335" s="47"/>
      <c r="J335" s="48"/>
      <c r="K335" s="1"/>
    </row>
    <row r="336" spans="1:11" s="86" customFormat="1" ht="45" x14ac:dyDescent="0.2">
      <c r="A336" s="46"/>
      <c r="B336" s="46"/>
      <c r="C336" s="46"/>
      <c r="D336" s="11"/>
      <c r="E336" s="23" t="s">
        <v>679</v>
      </c>
      <c r="F336" s="77" t="s">
        <v>640</v>
      </c>
      <c r="G336" s="78">
        <v>27527029</v>
      </c>
      <c r="H336" s="43">
        <v>1.6277819157308984</v>
      </c>
      <c r="I336" s="47">
        <v>381000</v>
      </c>
      <c r="J336" s="48">
        <v>3.0118760727864964</v>
      </c>
      <c r="K336" s="1"/>
    </row>
    <row r="337" spans="1:12" s="86" customFormat="1" ht="15" x14ac:dyDescent="0.2">
      <c r="A337" s="46"/>
      <c r="B337" s="46"/>
      <c r="C337" s="46"/>
      <c r="D337" s="11"/>
      <c r="E337" s="92" t="s">
        <v>61</v>
      </c>
      <c r="F337" s="77"/>
      <c r="G337" s="78"/>
      <c r="H337" s="43"/>
      <c r="I337" s="47">
        <v>381000</v>
      </c>
      <c r="J337" s="48"/>
      <c r="K337" s="1"/>
    </row>
    <row r="338" spans="1:12" s="86" customFormat="1" ht="46.5" customHeight="1" x14ac:dyDescent="0.2">
      <c r="A338" s="46"/>
      <c r="B338" s="46"/>
      <c r="C338" s="46"/>
      <c r="D338" s="11"/>
      <c r="E338" s="92" t="s">
        <v>680</v>
      </c>
      <c r="F338" s="77" t="s">
        <v>338</v>
      </c>
      <c r="G338" s="78">
        <v>4173444</v>
      </c>
      <c r="H338" s="43">
        <v>0</v>
      </c>
      <c r="I338" s="47">
        <v>10500</v>
      </c>
      <c r="J338" s="48">
        <v>85.765952532249145</v>
      </c>
      <c r="K338" s="1"/>
    </row>
    <row r="339" spans="1:12" s="86" customFormat="1" ht="45" x14ac:dyDescent="0.2">
      <c r="A339" s="46"/>
      <c r="B339" s="46"/>
      <c r="C339" s="46"/>
      <c r="D339" s="11"/>
      <c r="E339" s="92" t="s">
        <v>505</v>
      </c>
      <c r="F339" s="77" t="s">
        <v>338</v>
      </c>
      <c r="G339" s="78">
        <v>105973992</v>
      </c>
      <c r="H339" s="48">
        <v>0</v>
      </c>
      <c r="I339" s="47">
        <v>5148067</v>
      </c>
      <c r="J339" s="48">
        <v>9.1248803763096901E-3</v>
      </c>
      <c r="K339" s="1"/>
    </row>
    <row r="340" spans="1:12" s="86" customFormat="1" ht="45" x14ac:dyDescent="0.2">
      <c r="A340" s="46"/>
      <c r="B340" s="46"/>
      <c r="C340" s="46"/>
      <c r="D340" s="11"/>
      <c r="E340" s="92" t="s">
        <v>506</v>
      </c>
      <c r="F340" s="77" t="s">
        <v>338</v>
      </c>
      <c r="G340" s="78">
        <v>90066966</v>
      </c>
      <c r="H340" s="48">
        <v>0</v>
      </c>
      <c r="I340" s="47">
        <v>40002620</v>
      </c>
      <c r="J340" s="48">
        <v>44.414308349189866</v>
      </c>
      <c r="K340" s="1"/>
    </row>
    <row r="341" spans="1:12" s="86" customFormat="1" ht="60" x14ac:dyDescent="0.2">
      <c r="A341" s="46"/>
      <c r="B341" s="46"/>
      <c r="C341" s="46"/>
      <c r="D341" s="11"/>
      <c r="E341" s="92" t="s">
        <v>572</v>
      </c>
      <c r="F341" s="140" t="s">
        <v>278</v>
      </c>
      <c r="G341" s="141">
        <v>144312982</v>
      </c>
      <c r="H341" s="93">
        <v>79.587009711988358</v>
      </c>
      <c r="I341" s="115">
        <f>1187424</f>
        <v>1187424</v>
      </c>
      <c r="J341" s="93">
        <v>80.402891958812134</v>
      </c>
      <c r="K341" s="1"/>
    </row>
    <row r="342" spans="1:12" s="86" customFormat="1" ht="15" x14ac:dyDescent="0.2">
      <c r="A342" s="46"/>
      <c r="B342" s="46"/>
      <c r="C342" s="46"/>
      <c r="D342" s="11"/>
      <c r="E342" s="92" t="s">
        <v>61</v>
      </c>
      <c r="F342" s="140"/>
      <c r="G342" s="141"/>
      <c r="H342" s="93"/>
      <c r="I342" s="115">
        <v>1177424</v>
      </c>
      <c r="J342" s="93"/>
      <c r="K342" s="1"/>
      <c r="L342" s="143"/>
    </row>
    <row r="343" spans="1:12" s="86" customFormat="1" ht="45" x14ac:dyDescent="0.2">
      <c r="A343" s="46"/>
      <c r="B343" s="46"/>
      <c r="C343" s="46"/>
      <c r="D343" s="11"/>
      <c r="E343" s="92" t="s">
        <v>573</v>
      </c>
      <c r="F343" s="77" t="s">
        <v>278</v>
      </c>
      <c r="G343" s="78">
        <v>132069468</v>
      </c>
      <c r="H343" s="48">
        <v>35.508989859791065</v>
      </c>
      <c r="I343" s="47">
        <v>645284</v>
      </c>
      <c r="J343" s="48">
        <v>100</v>
      </c>
      <c r="K343" s="183"/>
      <c r="L343" s="172"/>
    </row>
    <row r="344" spans="1:12" s="86" customFormat="1" ht="15" x14ac:dyDescent="0.2">
      <c r="A344" s="46"/>
      <c r="B344" s="46"/>
      <c r="C344" s="46"/>
      <c r="D344" s="11"/>
      <c r="E344" s="92" t="s">
        <v>61</v>
      </c>
      <c r="F344" s="77"/>
      <c r="G344" s="78"/>
      <c r="H344" s="48"/>
      <c r="I344" s="47">
        <v>645284</v>
      </c>
      <c r="J344" s="48"/>
      <c r="K344" s="1"/>
      <c r="L344" s="184"/>
    </row>
    <row r="345" spans="1:12" s="86" customFormat="1" ht="51" customHeight="1" x14ac:dyDescent="0.2">
      <c r="A345" s="46"/>
      <c r="B345" s="46"/>
      <c r="C345" s="46"/>
      <c r="D345" s="11"/>
      <c r="E345" s="92" t="s">
        <v>596</v>
      </c>
      <c r="F345" s="77" t="s">
        <v>230</v>
      </c>
      <c r="G345" s="78">
        <v>9306436</v>
      </c>
      <c r="H345" s="48">
        <v>0</v>
      </c>
      <c r="I345" s="47">
        <v>10000</v>
      </c>
      <c r="J345" s="48">
        <v>93.591144880811513</v>
      </c>
      <c r="K345" s="1"/>
      <c r="L345" s="184"/>
    </row>
    <row r="346" spans="1:12" s="86" customFormat="1" ht="15" x14ac:dyDescent="0.2">
      <c r="A346" s="46"/>
      <c r="B346" s="46"/>
      <c r="C346" s="46"/>
      <c r="D346" s="11"/>
      <c r="E346" s="76" t="s">
        <v>104</v>
      </c>
      <c r="F346" s="77"/>
      <c r="G346" s="78"/>
      <c r="H346" s="48"/>
      <c r="I346" s="47"/>
      <c r="J346" s="48"/>
      <c r="K346" s="1"/>
    </row>
    <row r="347" spans="1:12" s="86" customFormat="1" ht="60" x14ac:dyDescent="0.2">
      <c r="A347" s="46"/>
      <c r="B347" s="46"/>
      <c r="C347" s="46"/>
      <c r="D347" s="11"/>
      <c r="E347" s="92" t="s">
        <v>561</v>
      </c>
      <c r="F347" s="77" t="s">
        <v>64</v>
      </c>
      <c r="G347" s="78">
        <v>2400000</v>
      </c>
      <c r="H347" s="48">
        <v>0</v>
      </c>
      <c r="I347" s="47">
        <v>2400000</v>
      </c>
      <c r="J347" s="48">
        <v>100</v>
      </c>
      <c r="K347" s="1"/>
    </row>
    <row r="348" spans="1:12" s="86" customFormat="1" ht="15" x14ac:dyDescent="0.2">
      <c r="A348" s="46"/>
      <c r="B348" s="46"/>
      <c r="C348" s="46"/>
      <c r="D348" s="11"/>
      <c r="E348" s="92" t="s">
        <v>562</v>
      </c>
      <c r="F348" s="77"/>
      <c r="G348" s="78"/>
      <c r="H348" s="48"/>
      <c r="I348" s="47">
        <v>2400000</v>
      </c>
      <c r="J348" s="48"/>
      <c r="K348" s="1"/>
    </row>
    <row r="349" spans="1:12" s="86" customFormat="1" ht="15" x14ac:dyDescent="0.2">
      <c r="A349" s="46"/>
      <c r="B349" s="46"/>
      <c r="C349" s="46"/>
      <c r="D349" s="11"/>
      <c r="E349" s="76" t="s">
        <v>507</v>
      </c>
      <c r="F349" s="77"/>
      <c r="G349" s="78"/>
      <c r="H349" s="48"/>
      <c r="I349" s="47"/>
      <c r="J349" s="48"/>
      <c r="K349" s="1"/>
    </row>
    <row r="350" spans="1:12" s="86" customFormat="1" ht="60" x14ac:dyDescent="0.2">
      <c r="A350" s="46"/>
      <c r="B350" s="46"/>
      <c r="C350" s="46"/>
      <c r="D350" s="11"/>
      <c r="E350" s="92" t="s">
        <v>551</v>
      </c>
      <c r="F350" s="77" t="s">
        <v>230</v>
      </c>
      <c r="G350" s="78">
        <v>142317399</v>
      </c>
      <c r="H350" s="48">
        <v>0</v>
      </c>
      <c r="I350" s="47">
        <v>1502415</v>
      </c>
      <c r="J350" s="48">
        <v>1.0556790740673949</v>
      </c>
      <c r="K350" s="1"/>
    </row>
    <row r="351" spans="1:12" s="86" customFormat="1" ht="15" x14ac:dyDescent="0.2">
      <c r="A351" s="46"/>
      <c r="B351" s="46"/>
      <c r="C351" s="46"/>
      <c r="D351" s="11"/>
      <c r="E351" s="92" t="s">
        <v>61</v>
      </c>
      <c r="F351" s="77"/>
      <c r="G351" s="78"/>
      <c r="H351" s="48"/>
      <c r="I351" s="47">
        <v>1492415</v>
      </c>
      <c r="J351" s="48"/>
      <c r="K351" s="1"/>
    </row>
    <row r="352" spans="1:12" s="86" customFormat="1" ht="60" x14ac:dyDescent="0.2">
      <c r="A352" s="46"/>
      <c r="B352" s="46"/>
      <c r="C352" s="46"/>
      <c r="D352" s="11"/>
      <c r="E352" s="92" t="s">
        <v>552</v>
      </c>
      <c r="F352" s="77" t="s">
        <v>230</v>
      </c>
      <c r="G352" s="78">
        <v>72498980</v>
      </c>
      <c r="H352" s="48">
        <v>0</v>
      </c>
      <c r="I352" s="47">
        <v>1496920</v>
      </c>
      <c r="J352" s="48">
        <v>2.0647462902236695</v>
      </c>
      <c r="K352" s="1"/>
    </row>
    <row r="353" spans="1:11" s="86" customFormat="1" ht="15" x14ac:dyDescent="0.2">
      <c r="A353" s="46"/>
      <c r="B353" s="46"/>
      <c r="C353" s="46"/>
      <c r="D353" s="11"/>
      <c r="E353" s="92" t="s">
        <v>61</v>
      </c>
      <c r="F353" s="77"/>
      <c r="G353" s="78"/>
      <c r="H353" s="48"/>
      <c r="I353" s="47">
        <v>1486920</v>
      </c>
      <c r="J353" s="48"/>
      <c r="K353" s="1"/>
    </row>
    <row r="354" spans="1:11" s="86" customFormat="1" ht="45" x14ac:dyDescent="0.2">
      <c r="A354" s="46"/>
      <c r="B354" s="46"/>
      <c r="C354" s="46"/>
      <c r="D354" s="11"/>
      <c r="E354" s="92" t="s">
        <v>574</v>
      </c>
      <c r="F354" s="77" t="s">
        <v>278</v>
      </c>
      <c r="G354" s="78">
        <v>201343738</v>
      </c>
      <c r="H354" s="48">
        <v>15.7</v>
      </c>
      <c r="I354" s="47">
        <v>500000</v>
      </c>
      <c r="J354" s="48">
        <v>86.214958421006372</v>
      </c>
      <c r="K354" s="1"/>
    </row>
    <row r="355" spans="1:11" s="86" customFormat="1" ht="15" x14ac:dyDescent="0.2">
      <c r="A355" s="46"/>
      <c r="B355" s="46"/>
      <c r="C355" s="46"/>
      <c r="D355" s="11"/>
      <c r="E355" s="92" t="s">
        <v>61</v>
      </c>
      <c r="F355" s="77"/>
      <c r="G355" s="78"/>
      <c r="H355" s="48"/>
      <c r="I355" s="47">
        <v>500000</v>
      </c>
      <c r="J355" s="48"/>
      <c r="K355" s="1"/>
    </row>
    <row r="356" spans="1:11" s="86" customFormat="1" ht="30" x14ac:dyDescent="0.2">
      <c r="A356" s="46"/>
      <c r="B356" s="46"/>
      <c r="C356" s="46"/>
      <c r="D356" s="11"/>
      <c r="E356" s="92" t="s">
        <v>508</v>
      </c>
      <c r="F356" s="77" t="s">
        <v>394</v>
      </c>
      <c r="G356" s="78">
        <v>9014209</v>
      </c>
      <c r="H356" s="48">
        <v>100</v>
      </c>
      <c r="I356" s="47">
        <v>146132</v>
      </c>
      <c r="J356" s="48">
        <v>100</v>
      </c>
      <c r="K356" s="1"/>
    </row>
    <row r="357" spans="1:11" s="86" customFormat="1" ht="15" x14ac:dyDescent="0.2">
      <c r="A357" s="46"/>
      <c r="B357" s="46"/>
      <c r="C357" s="46"/>
      <c r="D357" s="11"/>
      <c r="E357" s="76" t="s">
        <v>555</v>
      </c>
      <c r="F357" s="77"/>
      <c r="G357" s="78"/>
      <c r="H357" s="48"/>
      <c r="I357" s="47"/>
      <c r="J357" s="48"/>
      <c r="K357" s="1"/>
    </row>
    <row r="358" spans="1:11" s="86" customFormat="1" ht="45" x14ac:dyDescent="0.2">
      <c r="A358" s="46"/>
      <c r="B358" s="46"/>
      <c r="C358" s="46"/>
      <c r="D358" s="11"/>
      <c r="E358" s="92" t="s">
        <v>556</v>
      </c>
      <c r="F358" s="77" t="s">
        <v>64</v>
      </c>
      <c r="G358" s="78">
        <v>97899037</v>
      </c>
      <c r="H358" s="48">
        <v>0</v>
      </c>
      <c r="I358" s="47">
        <v>2620</v>
      </c>
      <c r="J358" s="48">
        <v>2.6762265291741328E-3</v>
      </c>
      <c r="K358" s="1"/>
    </row>
    <row r="359" spans="1:11" s="86" customFormat="1" ht="15" x14ac:dyDescent="0.2">
      <c r="A359" s="46"/>
      <c r="B359" s="46"/>
      <c r="C359" s="46"/>
      <c r="D359" s="11"/>
      <c r="E359" s="76" t="s">
        <v>681</v>
      </c>
      <c r="F359" s="77"/>
      <c r="G359" s="78"/>
      <c r="H359" s="43"/>
      <c r="I359" s="47"/>
      <c r="J359" s="48"/>
      <c r="K359" s="1"/>
    </row>
    <row r="360" spans="1:11" s="86" customFormat="1" ht="45" x14ac:dyDescent="0.2">
      <c r="A360" s="46"/>
      <c r="B360" s="46"/>
      <c r="C360" s="46"/>
      <c r="D360" s="11"/>
      <c r="E360" s="23" t="s">
        <v>682</v>
      </c>
      <c r="F360" s="77" t="s">
        <v>640</v>
      </c>
      <c r="G360" s="78">
        <v>113999725</v>
      </c>
      <c r="H360" s="48">
        <v>0.78648259897118167</v>
      </c>
      <c r="I360" s="47">
        <v>1458000</v>
      </c>
      <c r="J360" s="48">
        <v>2.0654330525797322</v>
      </c>
      <c r="K360" s="1"/>
    </row>
    <row r="361" spans="1:11" s="86" customFormat="1" ht="15" x14ac:dyDescent="0.2">
      <c r="A361" s="46"/>
      <c r="B361" s="46"/>
      <c r="C361" s="46"/>
      <c r="D361" s="11"/>
      <c r="E361" s="92" t="s">
        <v>61</v>
      </c>
      <c r="F361" s="77"/>
      <c r="G361" s="78"/>
      <c r="H361" s="48"/>
      <c r="I361" s="47">
        <v>1458000</v>
      </c>
      <c r="J361" s="48"/>
      <c r="K361" s="1"/>
    </row>
    <row r="362" spans="1:11" s="86" customFormat="1" ht="45" x14ac:dyDescent="0.2">
      <c r="A362" s="46"/>
      <c r="B362" s="46"/>
      <c r="C362" s="46"/>
      <c r="D362" s="11"/>
      <c r="E362" s="23" t="s">
        <v>683</v>
      </c>
      <c r="F362" s="77" t="s">
        <v>640</v>
      </c>
      <c r="G362" s="78">
        <v>105219962</v>
      </c>
      <c r="H362" s="48">
        <v>0.8521082720026073</v>
      </c>
      <c r="I362" s="47">
        <v>1420000</v>
      </c>
      <c r="J362" s="48">
        <v>2.2016620762512726</v>
      </c>
      <c r="K362" s="1"/>
    </row>
    <row r="363" spans="1:11" s="86" customFormat="1" ht="15" x14ac:dyDescent="0.2">
      <c r="A363" s="46"/>
      <c r="B363" s="46"/>
      <c r="C363" s="46"/>
      <c r="D363" s="11"/>
      <c r="E363" s="92" t="s">
        <v>61</v>
      </c>
      <c r="F363" s="77"/>
      <c r="G363" s="78"/>
      <c r="H363" s="48"/>
      <c r="I363" s="47">
        <v>1420000</v>
      </c>
      <c r="J363" s="48"/>
      <c r="K363" s="1"/>
    </row>
    <row r="364" spans="1:11" s="86" customFormat="1" ht="15" x14ac:dyDescent="0.2">
      <c r="A364" s="46"/>
      <c r="B364" s="46"/>
      <c r="C364" s="46"/>
      <c r="D364" s="11"/>
      <c r="E364" s="76" t="s">
        <v>86</v>
      </c>
      <c r="F364" s="77"/>
      <c r="G364" s="78"/>
      <c r="H364" s="48"/>
      <c r="I364" s="47"/>
      <c r="J364" s="48"/>
      <c r="K364" s="1"/>
    </row>
    <row r="365" spans="1:11" s="86" customFormat="1" ht="45" x14ac:dyDescent="0.2">
      <c r="A365" s="46"/>
      <c r="B365" s="46"/>
      <c r="C365" s="46"/>
      <c r="D365" s="11"/>
      <c r="E365" s="92" t="s">
        <v>509</v>
      </c>
      <c r="F365" s="77" t="s">
        <v>338</v>
      </c>
      <c r="G365" s="78">
        <v>3512000</v>
      </c>
      <c r="H365" s="48">
        <v>0</v>
      </c>
      <c r="I365" s="47">
        <v>600000</v>
      </c>
      <c r="J365" s="93">
        <v>100</v>
      </c>
      <c r="K365" s="1"/>
    </row>
    <row r="366" spans="1:11" s="86" customFormat="1" ht="15" x14ac:dyDescent="0.2">
      <c r="A366" s="46"/>
      <c r="B366" s="46"/>
      <c r="C366" s="46"/>
      <c r="D366" s="11"/>
      <c r="E366" s="92" t="s">
        <v>61</v>
      </c>
      <c r="F366" s="77"/>
      <c r="G366" s="78"/>
      <c r="H366" s="48"/>
      <c r="I366" s="47">
        <v>600000</v>
      </c>
      <c r="J366" s="48"/>
      <c r="K366" s="1"/>
    </row>
    <row r="367" spans="1:11" s="86" customFormat="1" ht="15" x14ac:dyDescent="0.2">
      <c r="A367" s="46"/>
      <c r="B367" s="46"/>
      <c r="C367" s="46"/>
      <c r="D367" s="11"/>
      <c r="E367" s="76" t="s">
        <v>245</v>
      </c>
      <c r="F367" s="77"/>
      <c r="G367" s="78"/>
      <c r="H367" s="43"/>
      <c r="I367" s="47"/>
      <c r="J367" s="48"/>
      <c r="K367" s="1"/>
    </row>
    <row r="368" spans="1:11" s="86" customFormat="1" ht="45" x14ac:dyDescent="0.2">
      <c r="A368" s="46"/>
      <c r="B368" s="46"/>
      <c r="C368" s="46"/>
      <c r="D368" s="11"/>
      <c r="E368" s="23" t="s">
        <v>684</v>
      </c>
      <c r="F368" s="77" t="s">
        <v>230</v>
      </c>
      <c r="G368" s="78">
        <v>3540150</v>
      </c>
      <c r="H368" s="48">
        <v>0</v>
      </c>
      <c r="I368" s="47">
        <v>3540150</v>
      </c>
      <c r="J368" s="48">
        <v>100</v>
      </c>
      <c r="K368" s="1"/>
    </row>
    <row r="369" spans="1:11" s="86" customFormat="1" ht="15" x14ac:dyDescent="0.2">
      <c r="A369" s="46"/>
      <c r="B369" s="46"/>
      <c r="C369" s="46"/>
      <c r="D369" s="11"/>
      <c r="E369" s="92" t="s">
        <v>61</v>
      </c>
      <c r="F369" s="77"/>
      <c r="G369" s="78"/>
      <c r="H369" s="43"/>
      <c r="I369" s="47">
        <v>3540150</v>
      </c>
      <c r="J369" s="48"/>
      <c r="K369" s="1"/>
    </row>
    <row r="370" spans="1:11" s="86" customFormat="1" ht="15" x14ac:dyDescent="0.2">
      <c r="A370" s="46"/>
      <c r="B370" s="46"/>
      <c r="C370" s="46"/>
      <c r="D370" s="11"/>
      <c r="E370" s="76" t="s">
        <v>369</v>
      </c>
      <c r="F370" s="77"/>
      <c r="G370" s="78"/>
      <c r="H370" s="43"/>
      <c r="I370" s="47"/>
      <c r="J370" s="48"/>
      <c r="K370" s="1"/>
    </row>
    <row r="371" spans="1:11" s="86" customFormat="1" ht="45" x14ac:dyDescent="0.2">
      <c r="A371" s="46"/>
      <c r="B371" s="46"/>
      <c r="C371" s="46"/>
      <c r="D371" s="11"/>
      <c r="E371" s="23" t="s">
        <v>685</v>
      </c>
      <c r="F371" s="77" t="s">
        <v>230</v>
      </c>
      <c r="G371" s="78">
        <v>3601481</v>
      </c>
      <c r="H371" s="48">
        <v>0</v>
      </c>
      <c r="I371" s="47">
        <v>3601481</v>
      </c>
      <c r="J371" s="48">
        <v>100</v>
      </c>
      <c r="K371" s="1"/>
    </row>
    <row r="372" spans="1:11" s="86" customFormat="1" ht="15" x14ac:dyDescent="0.2">
      <c r="A372" s="46"/>
      <c r="B372" s="46"/>
      <c r="C372" s="46"/>
      <c r="D372" s="11"/>
      <c r="E372" s="92" t="s">
        <v>61</v>
      </c>
      <c r="F372" s="77"/>
      <c r="G372" s="78"/>
      <c r="H372" s="43"/>
      <c r="I372" s="47">
        <v>3601481</v>
      </c>
      <c r="J372" s="48"/>
      <c r="K372" s="1"/>
    </row>
    <row r="373" spans="1:11" s="86" customFormat="1" ht="15" x14ac:dyDescent="0.2">
      <c r="A373" s="46"/>
      <c r="B373" s="46"/>
      <c r="C373" s="46"/>
      <c r="D373" s="11"/>
      <c r="E373" s="76" t="s">
        <v>398</v>
      </c>
      <c r="F373" s="77"/>
      <c r="G373" s="78"/>
      <c r="H373" s="48"/>
      <c r="I373" s="47"/>
      <c r="J373" s="48"/>
      <c r="K373" s="1"/>
    </row>
    <row r="374" spans="1:11" s="86" customFormat="1" ht="45" x14ac:dyDescent="0.2">
      <c r="A374" s="46"/>
      <c r="B374" s="46"/>
      <c r="C374" s="46"/>
      <c r="D374" s="11"/>
      <c r="E374" s="92" t="s">
        <v>510</v>
      </c>
      <c r="F374" s="77" t="s">
        <v>490</v>
      </c>
      <c r="G374" s="78">
        <v>61279051</v>
      </c>
      <c r="H374" s="48">
        <v>100</v>
      </c>
      <c r="I374" s="47">
        <v>2925134</v>
      </c>
      <c r="J374" s="48">
        <v>100</v>
      </c>
      <c r="K374" s="1"/>
    </row>
    <row r="375" spans="1:11" s="86" customFormat="1" ht="15" x14ac:dyDescent="0.2">
      <c r="A375" s="46"/>
      <c r="B375" s="46"/>
      <c r="C375" s="46"/>
      <c r="D375" s="11"/>
      <c r="E375" s="76" t="s">
        <v>511</v>
      </c>
      <c r="F375" s="77"/>
      <c r="G375" s="78"/>
      <c r="H375" s="48"/>
      <c r="I375" s="47"/>
      <c r="J375" s="48"/>
      <c r="K375" s="1"/>
    </row>
    <row r="376" spans="1:11" s="86" customFormat="1" ht="50.25" customHeight="1" x14ac:dyDescent="0.2">
      <c r="A376" s="46"/>
      <c r="B376" s="46"/>
      <c r="C376" s="46"/>
      <c r="D376" s="11"/>
      <c r="E376" s="92" t="s">
        <v>553</v>
      </c>
      <c r="F376" s="77" t="s">
        <v>230</v>
      </c>
      <c r="G376" s="78">
        <v>81954265</v>
      </c>
      <c r="H376" s="48">
        <v>0</v>
      </c>
      <c r="I376" s="47">
        <v>1373194</v>
      </c>
      <c r="J376" s="48">
        <v>1.6755613634018927</v>
      </c>
    </row>
    <row r="377" spans="1:11" s="86" customFormat="1" ht="15" x14ac:dyDescent="0.2">
      <c r="A377" s="46"/>
      <c r="B377" s="46"/>
      <c r="C377" s="46"/>
      <c r="D377" s="11"/>
      <c r="E377" s="92" t="s">
        <v>61</v>
      </c>
      <c r="F377" s="77"/>
      <c r="G377" s="78"/>
      <c r="H377" s="48"/>
      <c r="I377" s="47">
        <v>1363194</v>
      </c>
      <c r="J377" s="48"/>
      <c r="K377" s="1"/>
    </row>
    <row r="378" spans="1:11" s="86" customFormat="1" ht="15" x14ac:dyDescent="0.2">
      <c r="A378" s="46"/>
      <c r="B378" s="46"/>
      <c r="C378" s="46"/>
      <c r="D378" s="11"/>
      <c r="E378" s="76" t="s">
        <v>512</v>
      </c>
      <c r="F378" s="77"/>
      <c r="G378" s="78"/>
      <c r="H378" s="48"/>
      <c r="I378" s="47"/>
      <c r="J378" s="48"/>
      <c r="K378" s="1"/>
    </row>
    <row r="379" spans="1:11" s="86" customFormat="1" ht="60" x14ac:dyDescent="0.2">
      <c r="A379" s="46"/>
      <c r="B379" s="46"/>
      <c r="C379" s="46"/>
      <c r="D379" s="11"/>
      <c r="E379" s="92" t="s">
        <v>513</v>
      </c>
      <c r="F379" s="77" t="s">
        <v>338</v>
      </c>
      <c r="G379" s="78">
        <v>14314757</v>
      </c>
      <c r="H379" s="48">
        <v>0</v>
      </c>
      <c r="I379" s="47">
        <v>605000</v>
      </c>
      <c r="J379" s="48">
        <v>4.2</v>
      </c>
      <c r="K379" s="1"/>
    </row>
    <row r="380" spans="1:11" s="86" customFormat="1" ht="15" x14ac:dyDescent="0.2">
      <c r="A380" s="46"/>
      <c r="B380" s="46"/>
      <c r="C380" s="46"/>
      <c r="D380" s="11"/>
      <c r="E380" s="92" t="s">
        <v>61</v>
      </c>
      <c r="F380" s="77"/>
      <c r="G380" s="78"/>
      <c r="H380" s="48"/>
      <c r="I380" s="47">
        <v>605000</v>
      </c>
      <c r="J380" s="48"/>
      <c r="K380" s="1"/>
    </row>
    <row r="381" spans="1:11" s="86" customFormat="1" ht="15" x14ac:dyDescent="0.2">
      <c r="A381" s="46"/>
      <c r="B381" s="46"/>
      <c r="C381" s="46"/>
      <c r="D381" s="11"/>
      <c r="E381" s="76" t="s">
        <v>514</v>
      </c>
      <c r="F381" s="77"/>
      <c r="G381" s="78"/>
      <c r="H381" s="48"/>
      <c r="I381" s="47"/>
      <c r="J381" s="48"/>
      <c r="K381" s="1"/>
    </row>
    <row r="382" spans="1:11" s="86" customFormat="1" ht="30" x14ac:dyDescent="0.2">
      <c r="A382" s="46"/>
      <c r="B382" s="46"/>
      <c r="C382" s="46"/>
      <c r="D382" s="11"/>
      <c r="E382" s="92" t="s">
        <v>515</v>
      </c>
      <c r="F382" s="77" t="s">
        <v>490</v>
      </c>
      <c r="G382" s="78">
        <v>4166866</v>
      </c>
      <c r="H382" s="48">
        <v>100</v>
      </c>
      <c r="I382" s="47">
        <v>196425</v>
      </c>
      <c r="J382" s="48">
        <v>100</v>
      </c>
      <c r="K382" s="1"/>
    </row>
    <row r="383" spans="1:11" s="86" customFormat="1" ht="15" x14ac:dyDescent="0.2">
      <c r="A383" s="46"/>
      <c r="B383" s="46"/>
      <c r="C383" s="46"/>
      <c r="D383" s="11"/>
      <c r="E383" s="76" t="s">
        <v>516</v>
      </c>
      <c r="F383" s="77"/>
      <c r="G383" s="78"/>
      <c r="H383" s="48"/>
      <c r="I383" s="47"/>
      <c r="J383" s="48"/>
      <c r="K383" s="1"/>
    </row>
    <row r="384" spans="1:11" s="86" customFormat="1" ht="30" x14ac:dyDescent="0.2">
      <c r="A384" s="46"/>
      <c r="B384" s="46"/>
      <c r="C384" s="46"/>
      <c r="D384" s="11"/>
      <c r="E384" s="92" t="s">
        <v>517</v>
      </c>
      <c r="F384" s="77" t="s">
        <v>490</v>
      </c>
      <c r="G384" s="78">
        <v>20229992</v>
      </c>
      <c r="H384" s="48">
        <v>100</v>
      </c>
      <c r="I384" s="47">
        <v>304448</v>
      </c>
      <c r="J384" s="48">
        <v>100</v>
      </c>
      <c r="K384" s="1"/>
    </row>
    <row r="385" spans="1:12" s="86" customFormat="1" ht="30" x14ac:dyDescent="0.2">
      <c r="A385" s="46"/>
      <c r="B385" s="46"/>
      <c r="C385" s="46"/>
      <c r="D385" s="11"/>
      <c r="E385" s="92" t="s">
        <v>518</v>
      </c>
      <c r="F385" s="77" t="s">
        <v>490</v>
      </c>
      <c r="G385" s="78">
        <v>15176231</v>
      </c>
      <c r="H385" s="48">
        <v>100</v>
      </c>
      <c r="I385" s="47">
        <v>203504</v>
      </c>
      <c r="J385" s="48">
        <v>100</v>
      </c>
      <c r="K385" s="1"/>
    </row>
    <row r="386" spans="1:12" s="86" customFormat="1" ht="15" x14ac:dyDescent="0.2">
      <c r="A386" s="46"/>
      <c r="B386" s="46"/>
      <c r="C386" s="46"/>
      <c r="D386" s="11"/>
      <c r="E386" s="76" t="s">
        <v>519</v>
      </c>
      <c r="F386" s="77"/>
      <c r="G386" s="78"/>
      <c r="H386" s="48"/>
      <c r="I386" s="47"/>
      <c r="J386" s="48"/>
      <c r="K386" s="1"/>
    </row>
    <row r="387" spans="1:12" s="86" customFormat="1" ht="30" x14ac:dyDescent="0.2">
      <c r="A387" s="46"/>
      <c r="B387" s="46"/>
      <c r="C387" s="46"/>
      <c r="D387" s="11"/>
      <c r="E387" s="92" t="s">
        <v>520</v>
      </c>
      <c r="F387" s="77" t="s">
        <v>490</v>
      </c>
      <c r="G387" s="78">
        <v>2896042</v>
      </c>
      <c r="H387" s="48">
        <v>100</v>
      </c>
      <c r="I387" s="47">
        <v>135609</v>
      </c>
      <c r="J387" s="48">
        <v>100</v>
      </c>
      <c r="K387" s="1"/>
    </row>
    <row r="388" spans="1:12" s="86" customFormat="1" ht="30" x14ac:dyDescent="0.2">
      <c r="A388" s="46"/>
      <c r="B388" s="46"/>
      <c r="C388" s="46"/>
      <c r="D388" s="11"/>
      <c r="E388" s="92" t="s">
        <v>521</v>
      </c>
      <c r="F388" s="77" t="s">
        <v>490</v>
      </c>
      <c r="G388" s="78">
        <v>3947202</v>
      </c>
      <c r="H388" s="48">
        <v>100</v>
      </c>
      <c r="I388" s="47">
        <v>185992</v>
      </c>
      <c r="J388" s="48">
        <v>100</v>
      </c>
      <c r="K388" s="1"/>
    </row>
    <row r="389" spans="1:12" s="86" customFormat="1" ht="30" x14ac:dyDescent="0.2">
      <c r="A389" s="46"/>
      <c r="B389" s="46"/>
      <c r="C389" s="46"/>
      <c r="D389" s="11"/>
      <c r="E389" s="92" t="s">
        <v>522</v>
      </c>
      <c r="F389" s="77" t="s">
        <v>490</v>
      </c>
      <c r="G389" s="78">
        <v>2370178</v>
      </c>
      <c r="H389" s="48">
        <v>100</v>
      </c>
      <c r="I389" s="47">
        <v>108830</v>
      </c>
      <c r="J389" s="48">
        <v>100</v>
      </c>
      <c r="K389" s="1"/>
    </row>
    <row r="390" spans="1:12" s="86" customFormat="1" ht="15" x14ac:dyDescent="0.2">
      <c r="A390" s="46"/>
      <c r="B390" s="46"/>
      <c r="C390" s="46"/>
      <c r="D390" s="11"/>
      <c r="E390" s="76" t="s">
        <v>523</v>
      </c>
      <c r="F390" s="77"/>
      <c r="G390" s="78"/>
      <c r="H390" s="48"/>
      <c r="I390" s="47"/>
      <c r="J390" s="48"/>
      <c r="K390" s="1"/>
    </row>
    <row r="391" spans="1:12" s="86" customFormat="1" ht="45" x14ac:dyDescent="0.2">
      <c r="A391" s="46"/>
      <c r="B391" s="46"/>
      <c r="C391" s="46"/>
      <c r="D391" s="11"/>
      <c r="E391" s="92" t="s">
        <v>524</v>
      </c>
      <c r="F391" s="77" t="s">
        <v>490</v>
      </c>
      <c r="G391" s="78">
        <v>11748085</v>
      </c>
      <c r="H391" s="48">
        <v>100</v>
      </c>
      <c r="I391" s="47">
        <v>536484</v>
      </c>
      <c r="J391" s="48">
        <v>100</v>
      </c>
      <c r="K391" s="1"/>
    </row>
    <row r="392" spans="1:12" s="86" customFormat="1" ht="15" x14ac:dyDescent="0.2">
      <c r="A392" s="46"/>
      <c r="B392" s="46"/>
      <c r="C392" s="46"/>
      <c r="D392" s="11"/>
      <c r="E392" s="76" t="s">
        <v>525</v>
      </c>
      <c r="F392" s="77"/>
      <c r="G392" s="78"/>
      <c r="H392" s="48"/>
      <c r="I392" s="47"/>
      <c r="J392" s="48"/>
      <c r="K392" s="1"/>
    </row>
    <row r="393" spans="1:12" s="86" customFormat="1" ht="30" x14ac:dyDescent="0.2">
      <c r="A393" s="46"/>
      <c r="B393" s="46"/>
      <c r="C393" s="46"/>
      <c r="D393" s="11"/>
      <c r="E393" s="92" t="s">
        <v>526</v>
      </c>
      <c r="F393" s="77" t="s">
        <v>490</v>
      </c>
      <c r="G393" s="78">
        <v>14327709</v>
      </c>
      <c r="H393" s="48">
        <v>100</v>
      </c>
      <c r="I393" s="47">
        <v>656242</v>
      </c>
      <c r="J393" s="48">
        <v>100</v>
      </c>
      <c r="K393" s="1"/>
    </row>
    <row r="394" spans="1:12" s="86" customFormat="1" ht="15" x14ac:dyDescent="0.2">
      <c r="A394" s="46"/>
      <c r="B394" s="46"/>
      <c r="C394" s="46"/>
      <c r="D394" s="11"/>
      <c r="E394" s="76" t="s">
        <v>527</v>
      </c>
      <c r="F394" s="77"/>
      <c r="G394" s="78"/>
      <c r="H394" s="48"/>
      <c r="I394" s="47"/>
      <c r="J394" s="48"/>
      <c r="K394" s="1"/>
    </row>
    <row r="395" spans="1:12" s="86" customFormat="1" ht="30" x14ac:dyDescent="0.2">
      <c r="A395" s="46"/>
      <c r="B395" s="46"/>
      <c r="C395" s="46"/>
      <c r="D395" s="11"/>
      <c r="E395" s="92" t="s">
        <v>528</v>
      </c>
      <c r="F395" s="77" t="s">
        <v>490</v>
      </c>
      <c r="G395" s="78">
        <v>23100732</v>
      </c>
      <c r="H395" s="48">
        <v>100</v>
      </c>
      <c r="I395" s="47">
        <v>1052224</v>
      </c>
      <c r="J395" s="48">
        <v>100</v>
      </c>
      <c r="K395" s="1"/>
    </row>
    <row r="396" spans="1:12" s="210" customFormat="1" ht="15" hidden="1" x14ac:dyDescent="0.2">
      <c r="A396" s="202"/>
      <c r="B396" s="202"/>
      <c r="C396" s="202"/>
      <c r="D396" s="203">
        <v>0</v>
      </c>
      <c r="E396" s="204" t="s">
        <v>529</v>
      </c>
      <c r="F396" s="205"/>
      <c r="G396" s="206"/>
      <c r="H396" s="207"/>
      <c r="I396" s="208">
        <v>6600000</v>
      </c>
      <c r="J396" s="207"/>
      <c r="K396" s="209"/>
    </row>
    <row r="397" spans="1:12" s="86" customFormat="1" ht="45" x14ac:dyDescent="0.2">
      <c r="A397" s="46" t="s">
        <v>212</v>
      </c>
      <c r="B397" s="46" t="s">
        <v>213</v>
      </c>
      <c r="C397" s="46" t="s">
        <v>121</v>
      </c>
      <c r="D397" s="11" t="s">
        <v>214</v>
      </c>
      <c r="E397" s="77"/>
      <c r="F397" s="25"/>
      <c r="G397" s="20"/>
      <c r="H397" s="24"/>
      <c r="I397" s="22">
        <f>I399+I401+I404+I407+I408+I409</f>
        <v>20613000</v>
      </c>
      <c r="J397" s="24"/>
      <c r="K397" s="1"/>
      <c r="L397" s="173"/>
    </row>
    <row r="398" spans="1:12" s="86" customFormat="1" ht="15" x14ac:dyDescent="0.2">
      <c r="A398" s="46"/>
      <c r="B398" s="46"/>
      <c r="C398" s="46"/>
      <c r="D398" s="11"/>
      <c r="E398" s="76" t="s">
        <v>349</v>
      </c>
      <c r="F398" s="77"/>
      <c r="G398" s="78"/>
      <c r="H398" s="48"/>
      <c r="I398" s="47"/>
      <c r="J398" s="24"/>
      <c r="K398" s="1"/>
    </row>
    <row r="399" spans="1:12" s="86" customFormat="1" ht="37.5" customHeight="1" x14ac:dyDescent="0.2">
      <c r="A399" s="46"/>
      <c r="B399" s="46"/>
      <c r="C399" s="46"/>
      <c r="D399" s="11"/>
      <c r="E399" s="23" t="s">
        <v>530</v>
      </c>
      <c r="F399" s="77" t="s">
        <v>64</v>
      </c>
      <c r="G399" s="78">
        <v>21794939</v>
      </c>
      <c r="H399" s="48">
        <v>0</v>
      </c>
      <c r="I399" s="47">
        <v>342000</v>
      </c>
      <c r="J399" s="48">
        <v>1.5691716320013558</v>
      </c>
      <c r="K399" s="1"/>
    </row>
    <row r="400" spans="1:12" s="86" customFormat="1" ht="15" x14ac:dyDescent="0.2">
      <c r="A400" s="46"/>
      <c r="B400" s="46"/>
      <c r="C400" s="46"/>
      <c r="D400" s="11"/>
      <c r="E400" s="23" t="s">
        <v>61</v>
      </c>
      <c r="F400" s="77"/>
      <c r="G400" s="78"/>
      <c r="H400" s="48"/>
      <c r="I400" s="47">
        <v>342000</v>
      </c>
      <c r="J400" s="48"/>
      <c r="K400" s="1"/>
    </row>
    <row r="401" spans="1:12" s="86" customFormat="1" ht="37.5" customHeight="1" x14ac:dyDescent="0.2">
      <c r="A401" s="46"/>
      <c r="B401" s="46"/>
      <c r="C401" s="46"/>
      <c r="D401" s="11"/>
      <c r="E401" s="23" t="s">
        <v>531</v>
      </c>
      <c r="F401" s="77" t="s">
        <v>64</v>
      </c>
      <c r="G401" s="78">
        <v>6833963</v>
      </c>
      <c r="H401" s="48">
        <v>0</v>
      </c>
      <c r="I401" s="47">
        <v>211000</v>
      </c>
      <c r="J401" s="48">
        <v>3.0875203743420911</v>
      </c>
      <c r="K401" s="1"/>
    </row>
    <row r="402" spans="1:12" s="86" customFormat="1" ht="15" x14ac:dyDescent="0.2">
      <c r="A402" s="46"/>
      <c r="B402" s="46"/>
      <c r="C402" s="46"/>
      <c r="D402" s="11"/>
      <c r="E402" s="23" t="s">
        <v>61</v>
      </c>
      <c r="F402" s="77"/>
      <c r="G402" s="78"/>
      <c r="H402" s="48"/>
      <c r="I402" s="47">
        <v>211000</v>
      </c>
      <c r="J402" s="48"/>
      <c r="K402" s="1"/>
    </row>
    <row r="403" spans="1:12" s="86" customFormat="1" ht="15" x14ac:dyDescent="0.2">
      <c r="A403" s="46"/>
      <c r="B403" s="46"/>
      <c r="C403" s="46"/>
      <c r="D403" s="11"/>
      <c r="E403" s="76" t="s">
        <v>525</v>
      </c>
      <c r="F403" s="77"/>
      <c r="G403" s="78"/>
      <c r="H403" s="48"/>
      <c r="I403" s="47"/>
      <c r="J403" s="48"/>
      <c r="K403" s="1"/>
    </row>
    <row r="404" spans="1:12" s="86" customFormat="1" ht="66" customHeight="1" x14ac:dyDescent="0.2">
      <c r="A404" s="46"/>
      <c r="B404" s="46"/>
      <c r="C404" s="46"/>
      <c r="D404" s="11"/>
      <c r="E404" s="23" t="s">
        <v>532</v>
      </c>
      <c r="F404" s="77" t="s">
        <v>64</v>
      </c>
      <c r="G404" s="78">
        <v>60000</v>
      </c>
      <c r="H404" s="48">
        <v>0</v>
      </c>
      <c r="I404" s="47">
        <v>60000</v>
      </c>
      <c r="J404" s="48">
        <v>100</v>
      </c>
      <c r="K404" s="1"/>
    </row>
    <row r="405" spans="1:12" s="86" customFormat="1" ht="15" x14ac:dyDescent="0.2">
      <c r="A405" s="46"/>
      <c r="B405" s="46"/>
      <c r="C405" s="46"/>
      <c r="D405" s="11"/>
      <c r="E405" s="23" t="s">
        <v>61</v>
      </c>
      <c r="F405" s="77"/>
      <c r="G405" s="78"/>
      <c r="H405" s="48"/>
      <c r="I405" s="47">
        <v>60000</v>
      </c>
      <c r="J405" s="48"/>
      <c r="K405" s="1"/>
    </row>
    <row r="406" spans="1:12" s="86" customFormat="1" ht="15" x14ac:dyDescent="0.2">
      <c r="A406" s="46"/>
      <c r="B406" s="46"/>
      <c r="C406" s="46"/>
      <c r="D406" s="11"/>
      <c r="E406" s="76" t="s">
        <v>533</v>
      </c>
      <c r="F406" s="77"/>
      <c r="G406" s="78"/>
      <c r="H406" s="48"/>
      <c r="I406" s="47"/>
      <c r="J406" s="48"/>
      <c r="K406" s="1"/>
    </row>
    <row r="407" spans="1:12" s="86" customFormat="1" ht="54" customHeight="1" x14ac:dyDescent="0.2">
      <c r="A407" s="46"/>
      <c r="B407" s="46"/>
      <c r="C407" s="46"/>
      <c r="D407" s="11"/>
      <c r="E407" s="23" t="s">
        <v>534</v>
      </c>
      <c r="F407" s="77" t="s">
        <v>64</v>
      </c>
      <c r="G407" s="78">
        <v>70298692</v>
      </c>
      <c r="H407" s="48">
        <v>0</v>
      </c>
      <c r="I407" s="47">
        <v>19800000</v>
      </c>
      <c r="J407" s="48">
        <v>28.2</v>
      </c>
      <c r="K407" s="1"/>
    </row>
    <row r="408" spans="1:12" s="86" customFormat="1" ht="61.5" customHeight="1" x14ac:dyDescent="0.2">
      <c r="A408" s="46"/>
      <c r="B408" s="46"/>
      <c r="C408" s="46"/>
      <c r="D408" s="11"/>
      <c r="E408" s="23" t="s">
        <v>535</v>
      </c>
      <c r="F408" s="77" t="s">
        <v>64</v>
      </c>
      <c r="G408" s="78">
        <v>29093004</v>
      </c>
      <c r="H408" s="48">
        <v>0</v>
      </c>
      <c r="I408" s="47">
        <v>100000</v>
      </c>
      <c r="J408" s="48">
        <v>0.3</v>
      </c>
      <c r="K408" s="1"/>
    </row>
    <row r="409" spans="1:12" s="86" customFormat="1" ht="54" customHeight="1" x14ac:dyDescent="0.2">
      <c r="A409" s="46"/>
      <c r="B409" s="46"/>
      <c r="C409" s="46"/>
      <c r="D409" s="11"/>
      <c r="E409" s="23" t="s">
        <v>536</v>
      </c>
      <c r="F409" s="77" t="s">
        <v>64</v>
      </c>
      <c r="G409" s="78">
        <v>26255431</v>
      </c>
      <c r="H409" s="48">
        <v>0</v>
      </c>
      <c r="I409" s="47">
        <v>100000</v>
      </c>
      <c r="J409" s="48">
        <v>0.4</v>
      </c>
      <c r="K409" s="1"/>
    </row>
    <row r="410" spans="1:12" s="86" customFormat="1" ht="15" x14ac:dyDescent="0.2">
      <c r="A410" s="46" t="s">
        <v>537</v>
      </c>
      <c r="B410" s="46" t="s">
        <v>538</v>
      </c>
      <c r="C410" s="46" t="s">
        <v>539</v>
      </c>
      <c r="D410" s="11" t="s">
        <v>540</v>
      </c>
      <c r="E410" s="23"/>
      <c r="F410" s="77"/>
      <c r="G410" s="78"/>
      <c r="H410" s="48"/>
      <c r="I410" s="22">
        <f>I412</f>
        <v>405198</v>
      </c>
      <c r="J410" s="24"/>
      <c r="K410" s="1"/>
    </row>
    <row r="411" spans="1:12" s="86" customFormat="1" ht="20.25" customHeight="1" x14ac:dyDescent="0.2">
      <c r="A411" s="46"/>
      <c r="B411" s="46"/>
      <c r="C411" s="46"/>
      <c r="D411" s="11"/>
      <c r="E411" s="76" t="s">
        <v>381</v>
      </c>
      <c r="F411" s="77"/>
      <c r="G411" s="78"/>
      <c r="H411" s="48"/>
      <c r="I411" s="47"/>
      <c r="J411" s="24"/>
      <c r="K411" s="1"/>
    </row>
    <row r="412" spans="1:12" s="86" customFormat="1" ht="57.75" customHeight="1" x14ac:dyDescent="0.2">
      <c r="A412" s="46"/>
      <c r="B412" s="46"/>
      <c r="C412" s="46"/>
      <c r="D412" s="11"/>
      <c r="E412" s="23" t="s">
        <v>541</v>
      </c>
      <c r="F412" s="77" t="s">
        <v>394</v>
      </c>
      <c r="G412" s="78">
        <v>8748526</v>
      </c>
      <c r="H412" s="48">
        <v>100</v>
      </c>
      <c r="I412" s="47">
        <v>405198</v>
      </c>
      <c r="J412" s="48">
        <v>100</v>
      </c>
      <c r="K412" s="1"/>
    </row>
    <row r="413" spans="1:12" s="35" customFormat="1" ht="42.75" x14ac:dyDescent="0.2">
      <c r="A413" s="9" t="s">
        <v>24</v>
      </c>
      <c r="B413" s="17"/>
      <c r="C413" s="9"/>
      <c r="D413" s="9" t="s">
        <v>29</v>
      </c>
      <c r="E413" s="36"/>
      <c r="F413" s="36"/>
      <c r="G413" s="37"/>
      <c r="H413" s="39"/>
      <c r="I413" s="38">
        <f>I414</f>
        <v>1411551710.2</v>
      </c>
      <c r="J413" s="39"/>
      <c r="K413" s="38"/>
      <c r="L413" s="84"/>
    </row>
    <row r="414" spans="1:12" s="86" customFormat="1" ht="42.75" x14ac:dyDescent="0.2">
      <c r="A414" s="9" t="s">
        <v>25</v>
      </c>
      <c r="B414" s="10"/>
      <c r="C414" s="10"/>
      <c r="D414" s="9" t="s">
        <v>29</v>
      </c>
      <c r="E414" s="36"/>
      <c r="F414" s="36"/>
      <c r="G414" s="37"/>
      <c r="H414" s="39"/>
      <c r="I414" s="38">
        <f>I415+I443+I529+I569+I596+I602+I694+I710+I780+I562+I659+I559+I593+I650+I794+I439+I829+I655</f>
        <v>1411551710.2</v>
      </c>
      <c r="J414" s="39"/>
      <c r="K414" s="38"/>
      <c r="L414" s="84"/>
    </row>
    <row r="415" spans="1:12" s="35" customFormat="1" ht="60" x14ac:dyDescent="0.2">
      <c r="A415" s="46" t="s">
        <v>31</v>
      </c>
      <c r="B415" s="46" t="s">
        <v>30</v>
      </c>
      <c r="C415" s="46" t="s">
        <v>32</v>
      </c>
      <c r="D415" s="11" t="s">
        <v>33</v>
      </c>
      <c r="E415" s="23"/>
      <c r="F415" s="77"/>
      <c r="G415" s="78"/>
      <c r="H415" s="48"/>
      <c r="I415" s="22">
        <f>I421+I423+I426+I434+I417+I437+I418+I428+I431</f>
        <v>68185406</v>
      </c>
      <c r="J415" s="48"/>
      <c r="K415" s="94"/>
    </row>
    <row r="416" spans="1:12" s="35" customFormat="1" ht="15" x14ac:dyDescent="0.2">
      <c r="A416" s="46"/>
      <c r="B416" s="46"/>
      <c r="C416" s="46"/>
      <c r="D416" s="11"/>
      <c r="E416" s="44" t="s">
        <v>174</v>
      </c>
      <c r="F416" s="77"/>
      <c r="G416" s="78"/>
      <c r="H416" s="48"/>
      <c r="I416" s="22"/>
      <c r="J416" s="48"/>
      <c r="K416" s="94"/>
    </row>
    <row r="417" spans="1:11" s="35" customFormat="1" ht="45" x14ac:dyDescent="0.2">
      <c r="A417" s="46"/>
      <c r="B417" s="46"/>
      <c r="C417" s="46"/>
      <c r="D417" s="11"/>
      <c r="E417" s="23" t="s">
        <v>327</v>
      </c>
      <c r="F417" s="77" t="s">
        <v>125</v>
      </c>
      <c r="G417" s="78">
        <v>13989909</v>
      </c>
      <c r="H417" s="48">
        <v>67.505549893140838</v>
      </c>
      <c r="I417" s="47">
        <v>4545944</v>
      </c>
      <c r="J417" s="48">
        <v>100</v>
      </c>
      <c r="K417" s="94"/>
    </row>
    <row r="418" spans="1:11" s="35" customFormat="1" ht="45" x14ac:dyDescent="0.2">
      <c r="A418" s="46"/>
      <c r="B418" s="46"/>
      <c r="C418" s="46"/>
      <c r="D418" s="11"/>
      <c r="E418" s="23" t="s">
        <v>686</v>
      </c>
      <c r="F418" s="77" t="s">
        <v>230</v>
      </c>
      <c r="G418" s="78">
        <v>14000000</v>
      </c>
      <c r="H418" s="48">
        <v>0</v>
      </c>
      <c r="I418" s="47">
        <v>14000000</v>
      </c>
      <c r="J418" s="48">
        <v>100</v>
      </c>
      <c r="K418" s="94"/>
    </row>
    <row r="419" spans="1:11" s="35" customFormat="1" ht="15" x14ac:dyDescent="0.2">
      <c r="A419" s="46"/>
      <c r="B419" s="46"/>
      <c r="C419" s="46"/>
      <c r="D419" s="11"/>
      <c r="E419" s="23" t="s">
        <v>61</v>
      </c>
      <c r="F419" s="77"/>
      <c r="G419" s="78"/>
      <c r="H419" s="48"/>
      <c r="I419" s="47">
        <v>600000</v>
      </c>
      <c r="J419" s="48"/>
      <c r="K419" s="94"/>
    </row>
    <row r="420" spans="1:11" s="86" customFormat="1" ht="15" x14ac:dyDescent="0.2">
      <c r="A420" s="46"/>
      <c r="B420" s="46"/>
      <c r="C420" s="46"/>
      <c r="D420" s="11"/>
      <c r="E420" s="44" t="s">
        <v>144</v>
      </c>
      <c r="F420" s="77"/>
      <c r="G420" s="78"/>
      <c r="H420" s="43"/>
      <c r="I420" s="90"/>
      <c r="J420" s="48"/>
      <c r="K420" s="1"/>
    </row>
    <row r="421" spans="1:11" s="35" customFormat="1" ht="30" x14ac:dyDescent="0.2">
      <c r="A421" s="27"/>
      <c r="B421" s="27"/>
      <c r="C421" s="27"/>
      <c r="D421" s="30"/>
      <c r="E421" s="23" t="s">
        <v>662</v>
      </c>
      <c r="F421" s="28" t="s">
        <v>125</v>
      </c>
      <c r="G421" s="78">
        <v>15214220</v>
      </c>
      <c r="H421" s="43">
        <v>77.176352123211046</v>
      </c>
      <c r="I421" s="47">
        <v>3472440</v>
      </c>
      <c r="J421" s="48">
        <v>100</v>
      </c>
      <c r="K421" s="1"/>
    </row>
    <row r="422" spans="1:11" s="86" customFormat="1" ht="15" x14ac:dyDescent="0.2">
      <c r="A422" s="27"/>
      <c r="B422" s="27"/>
      <c r="C422" s="27"/>
      <c r="D422" s="30"/>
      <c r="E422" s="44" t="s">
        <v>145</v>
      </c>
      <c r="F422" s="177"/>
      <c r="G422" s="32"/>
      <c r="H422" s="32"/>
      <c r="I422" s="178"/>
      <c r="J422" s="48"/>
      <c r="K422" s="1"/>
    </row>
    <row r="423" spans="1:11" s="35" customFormat="1" ht="30" x14ac:dyDescent="0.2">
      <c r="A423" s="27"/>
      <c r="B423" s="27"/>
      <c r="C423" s="27"/>
      <c r="D423" s="30"/>
      <c r="E423" s="23" t="s">
        <v>663</v>
      </c>
      <c r="F423" s="28" t="s">
        <v>132</v>
      </c>
      <c r="G423" s="29">
        <v>19027704</v>
      </c>
      <c r="H423" s="43">
        <v>23.893555417931665</v>
      </c>
      <c r="I423" s="47">
        <v>14730190</v>
      </c>
      <c r="J423" s="48">
        <v>100</v>
      </c>
      <c r="K423" s="1"/>
    </row>
    <row r="424" spans="1:11" s="35" customFormat="1" ht="15" x14ac:dyDescent="0.2">
      <c r="A424" s="27"/>
      <c r="B424" s="27"/>
      <c r="C424" s="27"/>
      <c r="D424" s="30"/>
      <c r="E424" s="23" t="s">
        <v>61</v>
      </c>
      <c r="F424" s="28"/>
      <c r="G424" s="29"/>
      <c r="H424" s="43"/>
      <c r="I424" s="47">
        <v>5000</v>
      </c>
      <c r="J424" s="48"/>
      <c r="K424" s="1"/>
    </row>
    <row r="425" spans="1:11" s="86" customFormat="1" ht="17.25" customHeight="1" x14ac:dyDescent="0.25">
      <c r="A425" s="27"/>
      <c r="B425" s="27"/>
      <c r="C425" s="27"/>
      <c r="D425" s="30"/>
      <c r="E425" s="44" t="s">
        <v>146</v>
      </c>
      <c r="F425" s="28"/>
      <c r="G425" s="32"/>
      <c r="H425" s="95"/>
      <c r="I425" s="96"/>
      <c r="J425" s="48"/>
      <c r="K425" s="1"/>
    </row>
    <row r="426" spans="1:11" s="35" customFormat="1" ht="30" x14ac:dyDescent="0.2">
      <c r="A426" s="46"/>
      <c r="B426" s="46"/>
      <c r="C426" s="46"/>
      <c r="D426" s="11"/>
      <c r="E426" s="23" t="s">
        <v>90</v>
      </c>
      <c r="F426" s="28" t="s">
        <v>132</v>
      </c>
      <c r="G426" s="29">
        <v>16562510</v>
      </c>
      <c r="H426" s="43">
        <v>91.175395516742327</v>
      </c>
      <c r="I426" s="47">
        <v>1347377</v>
      </c>
      <c r="J426" s="48">
        <v>99.3</v>
      </c>
      <c r="K426" s="1"/>
    </row>
    <row r="427" spans="1:11" s="35" customFormat="1" ht="15" x14ac:dyDescent="0.2">
      <c r="A427" s="27"/>
      <c r="B427" s="27"/>
      <c r="C427" s="27"/>
      <c r="D427" s="30"/>
      <c r="E427" s="44" t="s">
        <v>664</v>
      </c>
      <c r="F427" s="177"/>
      <c r="G427" s="32"/>
      <c r="H427" s="32"/>
      <c r="I427" s="178"/>
      <c r="J427" s="48"/>
      <c r="K427" s="1"/>
    </row>
    <row r="428" spans="1:11" s="35" customFormat="1" ht="30" x14ac:dyDescent="0.2">
      <c r="A428" s="27"/>
      <c r="B428" s="27"/>
      <c r="C428" s="27"/>
      <c r="D428" s="30"/>
      <c r="E428" s="23" t="s">
        <v>687</v>
      </c>
      <c r="F428" s="28" t="s">
        <v>230</v>
      </c>
      <c r="G428" s="29">
        <v>14000000</v>
      </c>
      <c r="H428" s="43">
        <v>0</v>
      </c>
      <c r="I428" s="47">
        <v>14000000</v>
      </c>
      <c r="J428" s="48">
        <v>100</v>
      </c>
      <c r="K428" s="1"/>
    </row>
    <row r="429" spans="1:11" s="35" customFormat="1" ht="15" x14ac:dyDescent="0.2">
      <c r="A429" s="27"/>
      <c r="B429" s="27"/>
      <c r="C429" s="27"/>
      <c r="D429" s="30"/>
      <c r="E429" s="23" t="s">
        <v>61</v>
      </c>
      <c r="F429" s="28"/>
      <c r="G429" s="29"/>
      <c r="H429" s="43"/>
      <c r="I429" s="47">
        <v>600000</v>
      </c>
      <c r="J429" s="48"/>
      <c r="K429" s="1"/>
    </row>
    <row r="430" spans="1:11" s="35" customFormat="1" ht="15" x14ac:dyDescent="0.2">
      <c r="A430" s="27"/>
      <c r="B430" s="27"/>
      <c r="C430" s="27"/>
      <c r="D430" s="30"/>
      <c r="E430" s="44" t="s">
        <v>665</v>
      </c>
      <c r="F430" s="177"/>
      <c r="G430" s="32"/>
      <c r="H430" s="32"/>
      <c r="I430" s="178"/>
      <c r="J430" s="48"/>
      <c r="K430" s="1"/>
    </row>
    <row r="431" spans="1:11" s="35" customFormat="1" ht="45" x14ac:dyDescent="0.2">
      <c r="A431" s="27"/>
      <c r="B431" s="27"/>
      <c r="C431" s="27"/>
      <c r="D431" s="30"/>
      <c r="E431" s="23" t="s">
        <v>688</v>
      </c>
      <c r="F431" s="28" t="s">
        <v>230</v>
      </c>
      <c r="G431" s="29">
        <v>14000000</v>
      </c>
      <c r="H431" s="43">
        <v>0</v>
      </c>
      <c r="I431" s="47">
        <v>14000000</v>
      </c>
      <c r="J431" s="48">
        <v>100</v>
      </c>
      <c r="K431" s="1"/>
    </row>
    <row r="432" spans="1:11" s="35" customFormat="1" ht="15" x14ac:dyDescent="0.2">
      <c r="A432" s="27"/>
      <c r="B432" s="27"/>
      <c r="C432" s="27"/>
      <c r="D432" s="30"/>
      <c r="E432" s="23" t="s">
        <v>61</v>
      </c>
      <c r="F432" s="28"/>
      <c r="G432" s="29"/>
      <c r="H432" s="43"/>
      <c r="I432" s="47">
        <v>600000</v>
      </c>
      <c r="J432" s="48"/>
      <c r="K432" s="1"/>
    </row>
    <row r="433" spans="1:11" s="35" customFormat="1" ht="21" customHeight="1" x14ac:dyDescent="0.2">
      <c r="A433" s="46"/>
      <c r="B433" s="46"/>
      <c r="C433" s="46"/>
      <c r="D433" s="11"/>
      <c r="E433" s="44" t="s">
        <v>328</v>
      </c>
      <c r="F433" s="28"/>
      <c r="G433" s="29"/>
      <c r="H433" s="43"/>
      <c r="I433" s="47"/>
      <c r="J433" s="48"/>
      <c r="K433" s="1"/>
    </row>
    <row r="434" spans="1:11" s="35" customFormat="1" ht="50.25" customHeight="1" x14ac:dyDescent="0.2">
      <c r="A434" s="46"/>
      <c r="B434" s="46"/>
      <c r="C434" s="46"/>
      <c r="D434" s="11"/>
      <c r="E434" s="23" t="s">
        <v>329</v>
      </c>
      <c r="F434" s="28" t="s">
        <v>278</v>
      </c>
      <c r="G434" s="29">
        <v>13953594</v>
      </c>
      <c r="H434" s="43">
        <v>85.2</v>
      </c>
      <c r="I434" s="47">
        <v>2071855</v>
      </c>
      <c r="J434" s="48">
        <v>100</v>
      </c>
      <c r="K434" s="1"/>
    </row>
    <row r="435" spans="1:11" s="35" customFormat="1" ht="15" x14ac:dyDescent="0.2">
      <c r="A435" s="46"/>
      <c r="B435" s="46"/>
      <c r="C435" s="46"/>
      <c r="D435" s="11"/>
      <c r="E435" s="23" t="s">
        <v>61</v>
      </c>
      <c r="F435" s="28"/>
      <c r="G435" s="29"/>
      <c r="H435" s="43"/>
      <c r="I435" s="47">
        <v>30100</v>
      </c>
      <c r="J435" s="48"/>
      <c r="K435" s="1"/>
    </row>
    <row r="436" spans="1:11" s="35" customFormat="1" ht="15" x14ac:dyDescent="0.2">
      <c r="A436" s="46"/>
      <c r="B436" s="46"/>
      <c r="C436" s="46"/>
      <c r="D436" s="11"/>
      <c r="E436" s="44" t="s">
        <v>588</v>
      </c>
      <c r="F436" s="28"/>
      <c r="G436" s="29"/>
      <c r="H436" s="43"/>
      <c r="I436" s="47"/>
      <c r="J436" s="48"/>
      <c r="K436" s="1"/>
    </row>
    <row r="437" spans="1:11" s="35" customFormat="1" ht="30" x14ac:dyDescent="0.2">
      <c r="A437" s="46"/>
      <c r="B437" s="46"/>
      <c r="C437" s="46"/>
      <c r="D437" s="11"/>
      <c r="E437" s="23" t="s">
        <v>656</v>
      </c>
      <c r="F437" s="28" t="s">
        <v>338</v>
      </c>
      <c r="G437" s="29">
        <v>12000000</v>
      </c>
      <c r="H437" s="43">
        <v>0</v>
      </c>
      <c r="I437" s="47">
        <v>17600</v>
      </c>
      <c r="J437" s="48">
        <v>0.14666666666666667</v>
      </c>
      <c r="K437" s="1"/>
    </row>
    <row r="438" spans="1:11" s="35" customFormat="1" ht="15" x14ac:dyDescent="0.2">
      <c r="A438" s="46"/>
      <c r="B438" s="46"/>
      <c r="C438" s="46"/>
      <c r="D438" s="11"/>
      <c r="E438" s="92" t="s">
        <v>61</v>
      </c>
      <c r="F438" s="28"/>
      <c r="G438" s="29"/>
      <c r="H438" s="43"/>
      <c r="I438" s="47">
        <v>17600</v>
      </c>
      <c r="J438" s="48"/>
      <c r="K438" s="1"/>
    </row>
    <row r="439" spans="1:11" s="35" customFormat="1" ht="28.5" x14ac:dyDescent="0.2">
      <c r="A439" s="10" t="s">
        <v>626</v>
      </c>
      <c r="B439" s="10" t="s">
        <v>0</v>
      </c>
      <c r="C439" s="16" t="s">
        <v>14</v>
      </c>
      <c r="D439" s="142" t="s">
        <v>627</v>
      </c>
      <c r="E439" s="168"/>
      <c r="F439" s="25"/>
      <c r="G439" s="20"/>
      <c r="H439" s="26"/>
      <c r="I439" s="22">
        <v>357296</v>
      </c>
      <c r="J439" s="24"/>
      <c r="K439" s="1"/>
    </row>
    <row r="440" spans="1:11" s="35" customFormat="1" ht="15" x14ac:dyDescent="0.2">
      <c r="A440" s="46"/>
      <c r="B440" s="46"/>
      <c r="C440" s="12"/>
      <c r="D440" s="11"/>
      <c r="E440" s="44" t="s">
        <v>139</v>
      </c>
      <c r="F440" s="28"/>
      <c r="G440" s="29"/>
      <c r="H440" s="43"/>
      <c r="I440" s="47"/>
      <c r="J440" s="48"/>
      <c r="K440" s="1"/>
    </row>
    <row r="441" spans="1:11" s="35" customFormat="1" ht="30" x14ac:dyDescent="0.2">
      <c r="A441" s="46"/>
      <c r="B441" s="46"/>
      <c r="C441" s="12"/>
      <c r="D441" s="11"/>
      <c r="E441" s="23" t="s">
        <v>628</v>
      </c>
      <c r="F441" s="28" t="s">
        <v>338</v>
      </c>
      <c r="G441" s="29">
        <v>30636114</v>
      </c>
      <c r="H441" s="43">
        <v>2.5528139763417776</v>
      </c>
      <c r="I441" s="47">
        <v>357296</v>
      </c>
      <c r="J441" s="48">
        <v>3.7190715506542378</v>
      </c>
      <c r="K441" s="1"/>
    </row>
    <row r="442" spans="1:11" s="35" customFormat="1" ht="15" x14ac:dyDescent="0.2">
      <c r="A442" s="46"/>
      <c r="B442" s="46"/>
      <c r="C442" s="12"/>
      <c r="D442" s="11"/>
      <c r="E442" s="92" t="s">
        <v>61</v>
      </c>
      <c r="F442" s="28"/>
      <c r="G442" s="29"/>
      <c r="H442" s="43"/>
      <c r="I442" s="47">
        <v>357296</v>
      </c>
      <c r="J442" s="48"/>
      <c r="K442" s="1"/>
    </row>
    <row r="443" spans="1:11" s="86" customFormat="1" ht="15" x14ac:dyDescent="0.2">
      <c r="A443" s="46" t="s">
        <v>18</v>
      </c>
      <c r="B443" s="46" t="s">
        <v>19</v>
      </c>
      <c r="C443" s="46" t="s">
        <v>14</v>
      </c>
      <c r="D443" s="11" t="s">
        <v>20</v>
      </c>
      <c r="E443" s="23"/>
      <c r="F443" s="25"/>
      <c r="G443" s="20"/>
      <c r="H443" s="26"/>
      <c r="I443" s="22">
        <f>I445+I484+I489+I499+I507+I510+I478+I479+I501+I461+I447+I448+I450+I452+I454+I456+I457+I458+I463+I468+I471+I472+I473+I475+I480+I487+I492+I495+I504+I516+I518+I522+I525+I527+I497+I481+I465+I513+I520</f>
        <v>453311744</v>
      </c>
      <c r="J443" s="24"/>
      <c r="K443" s="1"/>
    </row>
    <row r="444" spans="1:11" s="35" customFormat="1" ht="15" x14ac:dyDescent="0.2">
      <c r="A444" s="27"/>
      <c r="B444" s="27"/>
      <c r="C444" s="27"/>
      <c r="D444" s="30"/>
      <c r="E444" s="44" t="s">
        <v>91</v>
      </c>
      <c r="F444" s="28"/>
      <c r="G444" s="29"/>
      <c r="H444" s="87"/>
      <c r="I444" s="47"/>
      <c r="J444" s="88"/>
      <c r="K444" s="197"/>
    </row>
    <row r="445" spans="1:11" s="35" customFormat="1" ht="30" x14ac:dyDescent="0.2">
      <c r="A445" s="27"/>
      <c r="B445" s="27"/>
      <c r="C445" s="27"/>
      <c r="D445" s="30"/>
      <c r="E445" s="23" t="s">
        <v>147</v>
      </c>
      <c r="F445" s="28" t="s">
        <v>132</v>
      </c>
      <c r="G445" s="29">
        <v>16766583</v>
      </c>
      <c r="H445" s="43">
        <v>62.959960297217386</v>
      </c>
      <c r="I445" s="47">
        <v>5886225</v>
      </c>
      <c r="J445" s="48">
        <v>98.1</v>
      </c>
      <c r="K445" s="1"/>
    </row>
    <row r="446" spans="1:11" s="35" customFormat="1" ht="15" x14ac:dyDescent="0.2">
      <c r="A446" s="27"/>
      <c r="B446" s="27"/>
      <c r="C446" s="27"/>
      <c r="D446" s="30"/>
      <c r="E446" s="23" t="s">
        <v>61</v>
      </c>
      <c r="F446" s="28"/>
      <c r="G446" s="29"/>
      <c r="H446" s="43"/>
      <c r="I446" s="47">
        <v>5400</v>
      </c>
      <c r="J446" s="48"/>
      <c r="K446" s="1"/>
    </row>
    <row r="447" spans="1:11" s="35" customFormat="1" ht="36" customHeight="1" x14ac:dyDescent="0.2">
      <c r="A447" s="27"/>
      <c r="B447" s="27"/>
      <c r="C447" s="27"/>
      <c r="D447" s="30"/>
      <c r="E447" s="23" t="s">
        <v>330</v>
      </c>
      <c r="F447" s="28" t="s">
        <v>277</v>
      </c>
      <c r="G447" s="29">
        <v>37857020</v>
      </c>
      <c r="H447" s="43">
        <v>91.5</v>
      </c>
      <c r="I447" s="47">
        <v>1819931</v>
      </c>
      <c r="J447" s="48">
        <v>96.3</v>
      </c>
      <c r="K447" s="1"/>
    </row>
    <row r="448" spans="1:11" s="35" customFormat="1" ht="39" customHeight="1" x14ac:dyDescent="0.2">
      <c r="A448" s="27"/>
      <c r="B448" s="27"/>
      <c r="C448" s="27"/>
      <c r="D448" s="30"/>
      <c r="E448" s="23" t="s">
        <v>331</v>
      </c>
      <c r="F448" s="28" t="s">
        <v>277</v>
      </c>
      <c r="G448" s="29">
        <v>26032054</v>
      </c>
      <c r="H448" s="43">
        <v>90.7</v>
      </c>
      <c r="I448" s="47">
        <v>1790580</v>
      </c>
      <c r="J448" s="48">
        <v>97.6</v>
      </c>
      <c r="K448" s="1"/>
    </row>
    <row r="449" spans="1:11" s="35" customFormat="1" ht="15" x14ac:dyDescent="0.2">
      <c r="A449" s="27"/>
      <c r="B449" s="27"/>
      <c r="C449" s="27"/>
      <c r="D449" s="30"/>
      <c r="E449" s="23" t="s">
        <v>61</v>
      </c>
      <c r="F449" s="28"/>
      <c r="G449" s="29"/>
      <c r="H449" s="43"/>
      <c r="I449" s="47">
        <v>14053</v>
      </c>
      <c r="J449" s="48"/>
      <c r="K449" s="1"/>
    </row>
    <row r="450" spans="1:11" s="35" customFormat="1" ht="39" customHeight="1" x14ac:dyDescent="0.2">
      <c r="A450" s="27"/>
      <c r="B450" s="27"/>
      <c r="C450" s="27"/>
      <c r="D450" s="30"/>
      <c r="E450" s="23" t="s">
        <v>332</v>
      </c>
      <c r="F450" s="28" t="s">
        <v>129</v>
      </c>
      <c r="G450" s="29">
        <v>20858457</v>
      </c>
      <c r="H450" s="43">
        <v>93.4</v>
      </c>
      <c r="I450" s="47">
        <v>949501</v>
      </c>
      <c r="J450" s="48">
        <v>98</v>
      </c>
      <c r="K450" s="1"/>
    </row>
    <row r="451" spans="1:11" s="35" customFormat="1" ht="15" x14ac:dyDescent="0.2">
      <c r="A451" s="27"/>
      <c r="B451" s="27"/>
      <c r="C451" s="27"/>
      <c r="D451" s="30"/>
      <c r="E451" s="23" t="s">
        <v>61</v>
      </c>
      <c r="F451" s="28"/>
      <c r="G451" s="29"/>
      <c r="H451" s="43"/>
      <c r="I451" s="47">
        <v>11768</v>
      </c>
      <c r="J451" s="48"/>
      <c r="K451" s="1"/>
    </row>
    <row r="452" spans="1:11" s="35" customFormat="1" ht="60" x14ac:dyDescent="0.2">
      <c r="A452" s="27"/>
      <c r="B452" s="27"/>
      <c r="C452" s="27"/>
      <c r="D452" s="30"/>
      <c r="E452" s="23" t="s">
        <v>333</v>
      </c>
      <c r="F452" s="28" t="s">
        <v>132</v>
      </c>
      <c r="G452" s="29">
        <v>24089652</v>
      </c>
      <c r="H452" s="43">
        <v>40.342259821769119</v>
      </c>
      <c r="I452" s="47">
        <v>217178</v>
      </c>
      <c r="J452" s="48">
        <v>41.243800450085374</v>
      </c>
      <c r="K452" s="1"/>
    </row>
    <row r="453" spans="1:11" s="35" customFormat="1" ht="15" x14ac:dyDescent="0.2">
      <c r="A453" s="27"/>
      <c r="B453" s="27"/>
      <c r="C453" s="27"/>
      <c r="D453" s="30"/>
      <c r="E453" s="23" t="s">
        <v>61</v>
      </c>
      <c r="F453" s="28"/>
      <c r="G453" s="29"/>
      <c r="H453" s="43"/>
      <c r="I453" s="47">
        <v>207178</v>
      </c>
      <c r="J453" s="48"/>
      <c r="K453" s="1"/>
    </row>
    <row r="454" spans="1:11" s="35" customFormat="1" ht="30" x14ac:dyDescent="0.2">
      <c r="A454" s="27"/>
      <c r="B454" s="27"/>
      <c r="C454" s="27"/>
      <c r="D454" s="30"/>
      <c r="E454" s="23" t="s">
        <v>334</v>
      </c>
      <c r="F454" s="28" t="s">
        <v>132</v>
      </c>
      <c r="G454" s="29">
        <v>80350505</v>
      </c>
      <c r="H454" s="43">
        <v>70.400000000000006</v>
      </c>
      <c r="I454" s="47">
        <v>19500062</v>
      </c>
      <c r="J454" s="48">
        <v>94.7</v>
      </c>
      <c r="K454" s="1"/>
    </row>
    <row r="455" spans="1:11" s="35" customFormat="1" ht="15" x14ac:dyDescent="0.2">
      <c r="A455" s="27"/>
      <c r="B455" s="27"/>
      <c r="C455" s="27"/>
      <c r="D455" s="30"/>
      <c r="E455" s="23" t="s">
        <v>61</v>
      </c>
      <c r="F455" s="28"/>
      <c r="G455" s="29"/>
      <c r="H455" s="43"/>
      <c r="I455" s="47">
        <v>5400</v>
      </c>
      <c r="J455" s="48"/>
      <c r="K455" s="1"/>
    </row>
    <row r="456" spans="1:11" s="35" customFormat="1" ht="51" customHeight="1" x14ac:dyDescent="0.2">
      <c r="A456" s="27"/>
      <c r="B456" s="27"/>
      <c r="C456" s="27"/>
      <c r="D456" s="30"/>
      <c r="E456" s="23" t="s">
        <v>335</v>
      </c>
      <c r="F456" s="28" t="s">
        <v>132</v>
      </c>
      <c r="G456" s="29">
        <v>46875960</v>
      </c>
      <c r="H456" s="43">
        <v>82.7</v>
      </c>
      <c r="I456" s="47">
        <v>7006600</v>
      </c>
      <c r="J456" s="48">
        <v>97.7</v>
      </c>
      <c r="K456" s="1"/>
    </row>
    <row r="457" spans="1:11" s="35" customFormat="1" ht="80.25" customHeight="1" x14ac:dyDescent="0.2">
      <c r="A457" s="27"/>
      <c r="B457" s="27"/>
      <c r="C457" s="27"/>
      <c r="D457" s="30"/>
      <c r="E457" s="23" t="s">
        <v>336</v>
      </c>
      <c r="F457" s="28" t="s">
        <v>126</v>
      </c>
      <c r="G457" s="29">
        <v>140081367</v>
      </c>
      <c r="H457" s="43">
        <v>12.1</v>
      </c>
      <c r="I457" s="47">
        <v>95583043</v>
      </c>
      <c r="J457" s="48">
        <v>80.381464295676096</v>
      </c>
      <c r="K457" s="1"/>
    </row>
    <row r="458" spans="1:11" s="35" customFormat="1" ht="37.5" customHeight="1" x14ac:dyDescent="0.2">
      <c r="A458" s="27"/>
      <c r="B458" s="27"/>
      <c r="C458" s="27"/>
      <c r="D458" s="30"/>
      <c r="E458" s="23" t="s">
        <v>337</v>
      </c>
      <c r="F458" s="28" t="s">
        <v>125</v>
      </c>
      <c r="G458" s="29">
        <v>39280740</v>
      </c>
      <c r="H458" s="43">
        <v>0.25457768870953046</v>
      </c>
      <c r="I458" s="47">
        <v>700000</v>
      </c>
      <c r="J458" s="48">
        <v>2.0366215096762437</v>
      </c>
      <c r="K458" s="1"/>
    </row>
    <row r="459" spans="1:11" s="35" customFormat="1" ht="15" x14ac:dyDescent="0.2">
      <c r="A459" s="27"/>
      <c r="B459" s="27"/>
      <c r="C459" s="27"/>
      <c r="D459" s="30"/>
      <c r="E459" s="23" t="s">
        <v>61</v>
      </c>
      <c r="F459" s="28"/>
      <c r="G459" s="29"/>
      <c r="H459" s="43"/>
      <c r="I459" s="47">
        <v>627433</v>
      </c>
      <c r="J459" s="48"/>
      <c r="K459" s="1"/>
    </row>
    <row r="460" spans="1:11" s="35" customFormat="1" ht="15" x14ac:dyDescent="0.2">
      <c r="A460" s="27"/>
      <c r="B460" s="27"/>
      <c r="C460" s="27"/>
      <c r="D460" s="30"/>
      <c r="E460" s="44" t="s">
        <v>279</v>
      </c>
      <c r="F460" s="28"/>
      <c r="G460" s="29"/>
      <c r="H460" s="43"/>
      <c r="I460" s="47"/>
      <c r="J460" s="48"/>
      <c r="K460" s="1"/>
    </row>
    <row r="461" spans="1:11" s="35" customFormat="1" ht="45" x14ac:dyDescent="0.2">
      <c r="A461" s="27"/>
      <c r="B461" s="27"/>
      <c r="C461" s="27"/>
      <c r="D461" s="30"/>
      <c r="E461" s="23" t="s">
        <v>280</v>
      </c>
      <c r="F461" s="28" t="s">
        <v>64</v>
      </c>
      <c r="G461" s="29">
        <v>54219578</v>
      </c>
      <c r="H461" s="43">
        <v>0</v>
      </c>
      <c r="I461" s="47">
        <v>30000000</v>
      </c>
      <c r="J461" s="48">
        <v>55.330567124664817</v>
      </c>
      <c r="K461" s="1"/>
    </row>
    <row r="462" spans="1:11" s="35" customFormat="1" ht="15" x14ac:dyDescent="0.2">
      <c r="A462" s="27"/>
      <c r="B462" s="27"/>
      <c r="C462" s="27"/>
      <c r="D462" s="30"/>
      <c r="E462" s="44" t="s">
        <v>218</v>
      </c>
      <c r="F462" s="28"/>
      <c r="G462" s="29"/>
      <c r="H462" s="43"/>
      <c r="I462" s="47"/>
      <c r="J462" s="48"/>
      <c r="K462" s="1"/>
    </row>
    <row r="463" spans="1:11" s="35" customFormat="1" ht="66" customHeight="1" x14ac:dyDescent="0.2">
      <c r="A463" s="27"/>
      <c r="B463" s="27"/>
      <c r="C463" s="27"/>
      <c r="D463" s="30"/>
      <c r="E463" s="23" t="s">
        <v>339</v>
      </c>
      <c r="F463" s="28" t="s">
        <v>340</v>
      </c>
      <c r="G463" s="29">
        <v>5578872</v>
      </c>
      <c r="H463" s="43">
        <v>92.041294369184314</v>
      </c>
      <c r="I463" s="47">
        <v>239153</v>
      </c>
      <c r="J463" s="48">
        <v>100</v>
      </c>
      <c r="K463" s="1"/>
    </row>
    <row r="464" spans="1:11" s="35" customFormat="1" ht="15" x14ac:dyDescent="0.2">
      <c r="A464" s="97"/>
      <c r="B464" s="97"/>
      <c r="C464" s="97"/>
      <c r="D464" s="97"/>
      <c r="E464" s="44" t="s">
        <v>82</v>
      </c>
      <c r="F464" s="28"/>
      <c r="G464" s="29"/>
      <c r="H464" s="43"/>
      <c r="I464" s="47"/>
      <c r="J464" s="48"/>
      <c r="K464" s="1"/>
    </row>
    <row r="465" spans="1:11" s="35" customFormat="1" ht="30" x14ac:dyDescent="0.2">
      <c r="A465" s="97"/>
      <c r="B465" s="97"/>
      <c r="C465" s="97"/>
      <c r="D465" s="97"/>
      <c r="E465" s="121" t="s">
        <v>591</v>
      </c>
      <c r="F465" s="28" t="s">
        <v>278</v>
      </c>
      <c r="G465" s="29">
        <v>57271324</v>
      </c>
      <c r="H465" s="43">
        <v>13.076280548359595</v>
      </c>
      <c r="I465" s="47">
        <v>300000</v>
      </c>
      <c r="J465" s="48">
        <v>13.60010290664836</v>
      </c>
      <c r="K465" s="1"/>
    </row>
    <row r="466" spans="1:11" s="35" customFormat="1" ht="15" x14ac:dyDescent="0.2">
      <c r="A466" s="97"/>
      <c r="B466" s="97"/>
      <c r="C466" s="97"/>
      <c r="D466" s="97"/>
      <c r="E466" s="138" t="s">
        <v>61</v>
      </c>
      <c r="F466" s="28"/>
      <c r="G466" s="29"/>
      <c r="H466" s="43"/>
      <c r="I466" s="47">
        <v>300000</v>
      </c>
      <c r="J466" s="48"/>
      <c r="K466" s="1"/>
    </row>
    <row r="467" spans="1:11" s="86" customFormat="1" ht="15" x14ac:dyDescent="0.2">
      <c r="A467" s="27"/>
      <c r="B467" s="27"/>
      <c r="C467" s="27"/>
      <c r="D467" s="30"/>
      <c r="E467" s="44" t="s">
        <v>92</v>
      </c>
      <c r="F467" s="28"/>
      <c r="G467" s="29"/>
      <c r="H467" s="87"/>
      <c r="I467" s="47"/>
      <c r="J467" s="88"/>
      <c r="K467" s="1"/>
    </row>
    <row r="468" spans="1:11" s="35" customFormat="1" ht="45" x14ac:dyDescent="0.2">
      <c r="A468" s="27"/>
      <c r="B468" s="27"/>
      <c r="C468" s="27"/>
      <c r="D468" s="30"/>
      <c r="E468" s="23" t="s">
        <v>341</v>
      </c>
      <c r="F468" s="28" t="s">
        <v>125</v>
      </c>
      <c r="G468" s="29">
        <v>124924544</v>
      </c>
      <c r="H468" s="43">
        <v>2</v>
      </c>
      <c r="I468" s="47">
        <v>152450</v>
      </c>
      <c r="J468" s="48">
        <v>2.2000000000000002</v>
      </c>
      <c r="K468" s="1"/>
    </row>
    <row r="469" spans="1:11" s="35" customFormat="1" ht="15" x14ac:dyDescent="0.2">
      <c r="A469" s="27"/>
      <c r="B469" s="27"/>
      <c r="C469" s="27"/>
      <c r="D469" s="30"/>
      <c r="E469" s="23" t="s">
        <v>61</v>
      </c>
      <c r="F469" s="28"/>
      <c r="G469" s="29"/>
      <c r="H469" s="43"/>
      <c r="I469" s="47">
        <v>152450</v>
      </c>
      <c r="J469" s="48"/>
      <c r="K469" s="1"/>
    </row>
    <row r="470" spans="1:11" s="35" customFormat="1" ht="15" x14ac:dyDescent="0.2">
      <c r="A470" s="27"/>
      <c r="B470" s="27"/>
      <c r="C470" s="27"/>
      <c r="D470" s="30"/>
      <c r="E470" s="44" t="s">
        <v>342</v>
      </c>
      <c r="F470" s="28"/>
      <c r="G470" s="29"/>
      <c r="H470" s="43"/>
      <c r="I470" s="47"/>
      <c r="J470" s="48"/>
      <c r="K470" s="1"/>
    </row>
    <row r="471" spans="1:11" s="35" customFormat="1" ht="30" x14ac:dyDescent="0.2">
      <c r="A471" s="27"/>
      <c r="B471" s="27"/>
      <c r="C471" s="27"/>
      <c r="D471" s="30"/>
      <c r="E471" s="23" t="s">
        <v>343</v>
      </c>
      <c r="F471" s="28" t="s">
        <v>129</v>
      </c>
      <c r="G471" s="29">
        <v>54153339</v>
      </c>
      <c r="H471" s="43">
        <v>77.599999999999994</v>
      </c>
      <c r="I471" s="47">
        <v>13164</v>
      </c>
      <c r="J471" s="48">
        <v>77.58831823832692</v>
      </c>
      <c r="K471" s="1"/>
    </row>
    <row r="472" spans="1:11" s="35" customFormat="1" ht="35.25" customHeight="1" x14ac:dyDescent="0.2">
      <c r="A472" s="27"/>
      <c r="B472" s="27"/>
      <c r="C472" s="27"/>
      <c r="D472" s="30"/>
      <c r="E472" s="23" t="s">
        <v>344</v>
      </c>
      <c r="F472" s="28" t="s">
        <v>277</v>
      </c>
      <c r="G472" s="29">
        <v>24663402</v>
      </c>
      <c r="H472" s="43">
        <v>86.305988930480879</v>
      </c>
      <c r="I472" s="47">
        <v>2874494</v>
      </c>
      <c r="J472" s="48">
        <v>97.960885525849193</v>
      </c>
      <c r="K472" s="1"/>
    </row>
    <row r="473" spans="1:11" s="35" customFormat="1" ht="33.75" customHeight="1" x14ac:dyDescent="0.2">
      <c r="A473" s="27"/>
      <c r="B473" s="27"/>
      <c r="C473" s="27"/>
      <c r="D473" s="30"/>
      <c r="E473" s="23" t="s">
        <v>345</v>
      </c>
      <c r="F473" s="28" t="s">
        <v>277</v>
      </c>
      <c r="G473" s="29">
        <v>29489937</v>
      </c>
      <c r="H473" s="43">
        <v>70.252805219624577</v>
      </c>
      <c r="I473" s="47">
        <v>4952973</v>
      </c>
      <c r="J473" s="48">
        <v>87.048273450024666</v>
      </c>
      <c r="K473" s="1"/>
    </row>
    <row r="474" spans="1:11" s="35" customFormat="1" ht="15" x14ac:dyDescent="0.2">
      <c r="A474" s="27"/>
      <c r="B474" s="27"/>
      <c r="C474" s="27"/>
      <c r="D474" s="30"/>
      <c r="E474" s="44" t="s">
        <v>346</v>
      </c>
      <c r="F474" s="28"/>
      <c r="G474" s="29"/>
      <c r="H474" s="43"/>
      <c r="I474" s="47"/>
      <c r="J474" s="48"/>
      <c r="K474" s="1"/>
    </row>
    <row r="475" spans="1:11" s="35" customFormat="1" ht="30" x14ac:dyDescent="0.2">
      <c r="A475" s="27"/>
      <c r="B475" s="27"/>
      <c r="C475" s="27"/>
      <c r="D475" s="30"/>
      <c r="E475" s="23" t="s">
        <v>347</v>
      </c>
      <c r="F475" s="28" t="s">
        <v>278</v>
      </c>
      <c r="G475" s="29">
        <v>59956528</v>
      </c>
      <c r="H475" s="43">
        <v>63.486694893340058</v>
      </c>
      <c r="I475" s="47">
        <v>21100000</v>
      </c>
      <c r="J475" s="48">
        <v>98.67885945630475</v>
      </c>
      <c r="K475" s="1"/>
    </row>
    <row r="476" spans="1:11" s="35" customFormat="1" ht="15" x14ac:dyDescent="0.2">
      <c r="A476" s="27"/>
      <c r="B476" s="27"/>
      <c r="C476" s="27"/>
      <c r="D476" s="30"/>
      <c r="E476" s="23" t="s">
        <v>61</v>
      </c>
      <c r="F476" s="28"/>
      <c r="G476" s="29"/>
      <c r="H476" s="43"/>
      <c r="I476" s="47">
        <v>300000</v>
      </c>
      <c r="J476" s="48"/>
      <c r="K476" s="1"/>
    </row>
    <row r="477" spans="1:11" s="86" customFormat="1" ht="15" x14ac:dyDescent="0.2">
      <c r="A477" s="27"/>
      <c r="B477" s="27"/>
      <c r="C477" s="27"/>
      <c r="D477" s="30"/>
      <c r="E477" s="44" t="s">
        <v>93</v>
      </c>
      <c r="F477" s="28"/>
      <c r="G477" s="29"/>
      <c r="H477" s="87"/>
      <c r="I477" s="47"/>
      <c r="J477" s="88"/>
      <c r="K477" s="1"/>
    </row>
    <row r="478" spans="1:11" s="35" customFormat="1" ht="45" x14ac:dyDescent="0.2">
      <c r="A478" s="27"/>
      <c r="B478" s="27"/>
      <c r="C478" s="27"/>
      <c r="D478" s="30"/>
      <c r="E478" s="23" t="s">
        <v>222</v>
      </c>
      <c r="F478" s="28" t="s">
        <v>129</v>
      </c>
      <c r="G478" s="29">
        <v>60879678</v>
      </c>
      <c r="H478" s="43">
        <v>2.5013272902001879E-2</v>
      </c>
      <c r="I478" s="47">
        <v>9670</v>
      </c>
      <c r="J478" s="48">
        <v>4.0897062563307253E-2</v>
      </c>
      <c r="K478" s="1"/>
    </row>
    <row r="479" spans="1:11" s="35" customFormat="1" ht="45" x14ac:dyDescent="0.2">
      <c r="A479" s="27"/>
      <c r="B479" s="27"/>
      <c r="C479" s="27"/>
      <c r="D479" s="30"/>
      <c r="E479" s="23" t="s">
        <v>223</v>
      </c>
      <c r="F479" s="28" t="s">
        <v>129</v>
      </c>
      <c r="G479" s="29">
        <v>59397436</v>
      </c>
      <c r="H479" s="43">
        <v>0.79482555442292147</v>
      </c>
      <c r="I479" s="47">
        <v>10000</v>
      </c>
      <c r="J479" s="48">
        <v>0.81166129797252529</v>
      </c>
      <c r="K479" s="1"/>
    </row>
    <row r="480" spans="1:11" s="35" customFormat="1" ht="41.25" customHeight="1" x14ac:dyDescent="0.2">
      <c r="A480" s="27"/>
      <c r="B480" s="27"/>
      <c r="C480" s="27"/>
      <c r="D480" s="30"/>
      <c r="E480" s="114" t="s">
        <v>348</v>
      </c>
      <c r="F480" s="28" t="s">
        <v>132</v>
      </c>
      <c r="G480" s="42">
        <v>27261382</v>
      </c>
      <c r="H480" s="43">
        <v>89.375069099578297</v>
      </c>
      <c r="I480" s="47">
        <v>901495</v>
      </c>
      <c r="J480" s="48">
        <v>92.7</v>
      </c>
      <c r="K480" s="1"/>
    </row>
    <row r="481" spans="1:11" s="35" customFormat="1" ht="45" x14ac:dyDescent="0.2">
      <c r="A481" s="27"/>
      <c r="B481" s="27"/>
      <c r="C481" s="27"/>
      <c r="D481" s="30"/>
      <c r="E481" s="23" t="s">
        <v>575</v>
      </c>
      <c r="F481" s="28" t="s">
        <v>64</v>
      </c>
      <c r="G481" s="29">
        <v>2883000</v>
      </c>
      <c r="H481" s="43">
        <v>6.5</v>
      </c>
      <c r="I481" s="47">
        <v>90000</v>
      </c>
      <c r="J481" s="48">
        <v>9.6</v>
      </c>
      <c r="K481" s="1"/>
    </row>
    <row r="482" spans="1:11" s="35" customFormat="1" ht="15" x14ac:dyDescent="0.2">
      <c r="A482" s="27"/>
      <c r="B482" s="27"/>
      <c r="C482" s="27"/>
      <c r="D482" s="30"/>
      <c r="E482" s="98" t="s">
        <v>61</v>
      </c>
      <c r="F482" s="28"/>
      <c r="G482" s="42"/>
      <c r="H482" s="43"/>
      <c r="I482" s="47">
        <v>90000</v>
      </c>
      <c r="J482" s="48"/>
      <c r="K482" s="1"/>
    </row>
    <row r="483" spans="1:11" s="86" customFormat="1" ht="15" x14ac:dyDescent="0.2">
      <c r="A483" s="27"/>
      <c r="B483" s="27"/>
      <c r="C483" s="27"/>
      <c r="D483" s="30"/>
      <c r="E483" s="44" t="s">
        <v>94</v>
      </c>
      <c r="F483" s="28"/>
      <c r="G483" s="29"/>
      <c r="H483" s="87"/>
      <c r="I483" s="47"/>
      <c r="J483" s="88"/>
      <c r="K483" s="1"/>
    </row>
    <row r="484" spans="1:11" s="35" customFormat="1" ht="30" x14ac:dyDescent="0.2">
      <c r="A484" s="27"/>
      <c r="B484" s="27"/>
      <c r="C484" s="27"/>
      <c r="D484" s="30"/>
      <c r="E484" s="23" t="s">
        <v>148</v>
      </c>
      <c r="F484" s="28" t="s">
        <v>133</v>
      </c>
      <c r="G484" s="29">
        <v>95632273</v>
      </c>
      <c r="H484" s="43">
        <v>69.189033078822675</v>
      </c>
      <c r="I484" s="47">
        <v>500000</v>
      </c>
      <c r="J484" s="48">
        <v>69.711869130204605</v>
      </c>
      <c r="K484" s="1"/>
    </row>
    <row r="485" spans="1:11" s="86" customFormat="1" ht="15" x14ac:dyDescent="0.2">
      <c r="A485" s="27"/>
      <c r="B485" s="27"/>
      <c r="C485" s="27"/>
      <c r="D485" s="30"/>
      <c r="E485" s="105" t="s">
        <v>61</v>
      </c>
      <c r="F485" s="28"/>
      <c r="G485" s="29"/>
      <c r="H485" s="87"/>
      <c r="I485" s="47">
        <v>200000</v>
      </c>
      <c r="J485" s="88"/>
      <c r="K485" s="1"/>
    </row>
    <row r="486" spans="1:11" s="86" customFormat="1" ht="15" x14ac:dyDescent="0.2">
      <c r="A486" s="27"/>
      <c r="B486" s="27"/>
      <c r="C486" s="27"/>
      <c r="D486" s="30"/>
      <c r="E486" s="44" t="s">
        <v>349</v>
      </c>
      <c r="F486" s="28"/>
      <c r="G486" s="29"/>
      <c r="H486" s="87"/>
      <c r="I486" s="47"/>
      <c r="J486" s="88"/>
      <c r="K486" s="1"/>
    </row>
    <row r="487" spans="1:11" s="86" customFormat="1" ht="30" x14ac:dyDescent="0.2">
      <c r="A487" s="27"/>
      <c r="B487" s="27"/>
      <c r="C487" s="27"/>
      <c r="D487" s="30"/>
      <c r="E487" s="105" t="s">
        <v>350</v>
      </c>
      <c r="F487" s="28" t="s">
        <v>132</v>
      </c>
      <c r="G487" s="29">
        <v>118937418</v>
      </c>
      <c r="H487" s="87">
        <v>90.4</v>
      </c>
      <c r="I487" s="47">
        <v>25036</v>
      </c>
      <c r="J487" s="88">
        <v>90.374472396903727</v>
      </c>
      <c r="K487" s="1"/>
    </row>
    <row r="488" spans="1:11" s="35" customFormat="1" ht="15" x14ac:dyDescent="0.2">
      <c r="A488" s="27"/>
      <c r="B488" s="27"/>
      <c r="C488" s="27"/>
      <c r="D488" s="30"/>
      <c r="E488" s="44" t="s">
        <v>84</v>
      </c>
      <c r="F488" s="28"/>
      <c r="G488" s="29"/>
      <c r="H488" s="87"/>
      <c r="I488" s="47"/>
      <c r="J488" s="88"/>
      <c r="K488" s="1"/>
    </row>
    <row r="489" spans="1:11" s="86" customFormat="1" ht="45" x14ac:dyDescent="0.2">
      <c r="A489" s="27"/>
      <c r="B489" s="27"/>
      <c r="C489" s="27"/>
      <c r="D489" s="30"/>
      <c r="E489" s="23" t="s">
        <v>95</v>
      </c>
      <c r="F489" s="28" t="s">
        <v>128</v>
      </c>
      <c r="G489" s="29">
        <v>40098168</v>
      </c>
      <c r="H489" s="43">
        <v>69.726327646689484</v>
      </c>
      <c r="I489" s="47">
        <v>9384060</v>
      </c>
      <c r="J489" s="48">
        <v>93.129042703397317</v>
      </c>
      <c r="K489" s="1"/>
    </row>
    <row r="490" spans="1:11" s="35" customFormat="1" ht="15" x14ac:dyDescent="0.2">
      <c r="A490" s="27"/>
      <c r="B490" s="27"/>
      <c r="C490" s="27"/>
      <c r="D490" s="30"/>
      <c r="E490" s="105" t="s">
        <v>61</v>
      </c>
      <c r="F490" s="28"/>
      <c r="G490" s="29"/>
      <c r="H490" s="87"/>
      <c r="I490" s="47">
        <v>70000</v>
      </c>
      <c r="J490" s="88"/>
      <c r="K490" s="1"/>
    </row>
    <row r="491" spans="1:11" s="35" customFormat="1" ht="15" x14ac:dyDescent="0.2">
      <c r="A491" s="27"/>
      <c r="B491" s="27"/>
      <c r="C491" s="27"/>
      <c r="D491" s="30"/>
      <c r="E491" s="44" t="s">
        <v>355</v>
      </c>
      <c r="F491" s="41"/>
      <c r="G491" s="42"/>
      <c r="H491" s="87"/>
      <c r="I491" s="47"/>
      <c r="J491" s="48"/>
      <c r="K491" s="1"/>
    </row>
    <row r="492" spans="1:11" s="35" customFormat="1" ht="30" x14ac:dyDescent="0.2">
      <c r="A492" s="27"/>
      <c r="B492" s="27"/>
      <c r="C492" s="27"/>
      <c r="D492" s="30"/>
      <c r="E492" s="99" t="s">
        <v>351</v>
      </c>
      <c r="F492" s="28" t="s">
        <v>132</v>
      </c>
      <c r="G492" s="42">
        <v>12841686</v>
      </c>
      <c r="H492" s="43">
        <v>58.356550689683587</v>
      </c>
      <c r="I492" s="47">
        <v>2395430</v>
      </c>
      <c r="J492" s="48">
        <v>77.010098206730802</v>
      </c>
      <c r="K492" s="1"/>
    </row>
    <row r="493" spans="1:11" s="35" customFormat="1" ht="15" x14ac:dyDescent="0.2">
      <c r="A493" s="27"/>
      <c r="B493" s="27"/>
      <c r="C493" s="27"/>
      <c r="D493" s="30"/>
      <c r="E493" s="99" t="s">
        <v>61</v>
      </c>
      <c r="F493" s="28"/>
      <c r="G493" s="42"/>
      <c r="H493" s="43"/>
      <c r="I493" s="47">
        <v>17000</v>
      </c>
      <c r="J493" s="48"/>
      <c r="K493" s="1"/>
    </row>
    <row r="494" spans="1:11" s="35" customFormat="1" ht="15" x14ac:dyDescent="0.2">
      <c r="A494" s="27"/>
      <c r="B494" s="27"/>
      <c r="C494" s="27"/>
      <c r="D494" s="30"/>
      <c r="E494" s="44" t="s">
        <v>352</v>
      </c>
      <c r="F494" s="41"/>
      <c r="G494" s="42"/>
      <c r="H494" s="43"/>
      <c r="I494" s="47"/>
      <c r="J494" s="48"/>
      <c r="K494" s="1"/>
    </row>
    <row r="495" spans="1:11" s="35" customFormat="1" ht="30" x14ac:dyDescent="0.2">
      <c r="A495" s="27"/>
      <c r="B495" s="27"/>
      <c r="C495" s="27"/>
      <c r="D495" s="30"/>
      <c r="E495" s="99" t="s">
        <v>353</v>
      </c>
      <c r="F495" s="28" t="s">
        <v>133</v>
      </c>
      <c r="G495" s="42">
        <v>82325413</v>
      </c>
      <c r="H495" s="43">
        <v>19.28046082198215</v>
      </c>
      <c r="I495" s="47">
        <v>24716361</v>
      </c>
      <c r="J495" s="48">
        <v>49.303220622774163</v>
      </c>
      <c r="K495" s="1"/>
    </row>
    <row r="496" spans="1:11" s="35" customFormat="1" ht="15" x14ac:dyDescent="0.2">
      <c r="A496" s="27"/>
      <c r="B496" s="27"/>
      <c r="C496" s="27"/>
      <c r="D496" s="30"/>
      <c r="E496" s="99" t="s">
        <v>61</v>
      </c>
      <c r="F496" s="28"/>
      <c r="G496" s="42"/>
      <c r="H496" s="43"/>
      <c r="I496" s="47">
        <v>200000</v>
      </c>
      <c r="J496" s="48"/>
      <c r="K496" s="1"/>
    </row>
    <row r="497" spans="1:11" s="35" customFormat="1" ht="34.5" customHeight="1" x14ac:dyDescent="0.2">
      <c r="A497" s="27"/>
      <c r="B497" s="27"/>
      <c r="C497" s="27"/>
      <c r="D497" s="30"/>
      <c r="E497" s="99" t="s">
        <v>563</v>
      </c>
      <c r="F497" s="28" t="s">
        <v>278</v>
      </c>
      <c r="G497" s="42">
        <v>73621246</v>
      </c>
      <c r="H497" s="43">
        <v>92.984737041804479</v>
      </c>
      <c r="I497" s="47">
        <v>61735</v>
      </c>
      <c r="J497" s="48">
        <v>93.068591911633774</v>
      </c>
      <c r="K497" s="1"/>
    </row>
    <row r="498" spans="1:11" s="86" customFormat="1" ht="15" x14ac:dyDescent="0.2">
      <c r="A498" s="27"/>
      <c r="B498" s="27"/>
      <c r="C498" s="27"/>
      <c r="D498" s="30"/>
      <c r="E498" s="44" t="s">
        <v>149</v>
      </c>
      <c r="F498" s="28"/>
      <c r="G498" s="29"/>
      <c r="H498" s="87"/>
      <c r="I498" s="47"/>
      <c r="J498" s="88"/>
      <c r="K498" s="1"/>
    </row>
    <row r="499" spans="1:11" s="35" customFormat="1" ht="30" x14ac:dyDescent="0.2">
      <c r="A499" s="27"/>
      <c r="B499" s="27"/>
      <c r="C499" s="27"/>
      <c r="D499" s="30"/>
      <c r="E499" s="23" t="s">
        <v>150</v>
      </c>
      <c r="F499" s="28" t="s">
        <v>132</v>
      </c>
      <c r="G499" s="29">
        <v>59956528</v>
      </c>
      <c r="H499" s="43">
        <v>66.986914252272911</v>
      </c>
      <c r="I499" s="47">
        <v>16214114</v>
      </c>
      <c r="J499" s="48">
        <v>94.030031225290429</v>
      </c>
      <c r="K499" s="1"/>
    </row>
    <row r="500" spans="1:11" s="86" customFormat="1" ht="15" x14ac:dyDescent="0.2">
      <c r="A500" s="27"/>
      <c r="B500" s="27"/>
      <c r="C500" s="27"/>
      <c r="D500" s="30"/>
      <c r="E500" s="44" t="s">
        <v>224</v>
      </c>
      <c r="F500" s="28"/>
      <c r="G500" s="29"/>
      <c r="H500" s="87"/>
      <c r="I500" s="47"/>
      <c r="J500" s="88"/>
      <c r="K500" s="1"/>
    </row>
    <row r="501" spans="1:11" s="86" customFormat="1" ht="30" x14ac:dyDescent="0.2">
      <c r="A501" s="27"/>
      <c r="B501" s="27"/>
      <c r="C501" s="27"/>
      <c r="D501" s="30"/>
      <c r="E501" s="23" t="s">
        <v>217</v>
      </c>
      <c r="F501" s="28" t="s">
        <v>132</v>
      </c>
      <c r="G501" s="29">
        <v>52537780</v>
      </c>
      <c r="H501" s="87">
        <v>82.112169566357778</v>
      </c>
      <c r="I501" s="47">
        <v>3000000</v>
      </c>
      <c r="J501" s="88">
        <v>97.626894436727255</v>
      </c>
      <c r="K501" s="1"/>
    </row>
    <row r="502" spans="1:11" s="86" customFormat="1" ht="15" x14ac:dyDescent="0.2">
      <c r="A502" s="27"/>
      <c r="B502" s="27"/>
      <c r="C502" s="27"/>
      <c r="D502" s="30"/>
      <c r="E502" s="105" t="s">
        <v>61</v>
      </c>
      <c r="F502" s="28"/>
      <c r="G502" s="29"/>
      <c r="H502" s="87"/>
      <c r="I502" s="47">
        <v>70000</v>
      </c>
      <c r="J502" s="88"/>
      <c r="K502" s="1"/>
    </row>
    <row r="503" spans="1:11" s="86" customFormat="1" ht="15" x14ac:dyDescent="0.2">
      <c r="A503" s="27"/>
      <c r="B503" s="27"/>
      <c r="C503" s="27"/>
      <c r="D503" s="30"/>
      <c r="E503" s="44" t="s">
        <v>356</v>
      </c>
      <c r="F503" s="41"/>
      <c r="G503" s="42"/>
      <c r="H503" s="87"/>
      <c r="I503" s="47"/>
      <c r="J503" s="88"/>
      <c r="K503" s="1"/>
    </row>
    <row r="504" spans="1:11" s="86" customFormat="1" ht="30" x14ac:dyDescent="0.2">
      <c r="A504" s="27"/>
      <c r="B504" s="27"/>
      <c r="C504" s="27"/>
      <c r="D504" s="30"/>
      <c r="E504" s="99" t="s">
        <v>357</v>
      </c>
      <c r="F504" s="41" t="s">
        <v>278</v>
      </c>
      <c r="G504" s="42">
        <v>77487000</v>
      </c>
      <c r="H504" s="43">
        <v>14.3</v>
      </c>
      <c r="I504" s="47">
        <v>64246580</v>
      </c>
      <c r="J504" s="88">
        <v>97.225508795023686</v>
      </c>
      <c r="K504" s="1"/>
    </row>
    <row r="505" spans="1:11" s="86" customFormat="1" ht="15" x14ac:dyDescent="0.2">
      <c r="A505" s="27"/>
      <c r="B505" s="27"/>
      <c r="C505" s="27"/>
      <c r="D505" s="30"/>
      <c r="E505" s="99" t="s">
        <v>61</v>
      </c>
      <c r="F505" s="41"/>
      <c r="G505" s="42"/>
      <c r="H505" s="43"/>
      <c r="I505" s="47">
        <v>100000</v>
      </c>
      <c r="J505" s="88"/>
      <c r="K505" s="1"/>
    </row>
    <row r="506" spans="1:11" s="86" customFormat="1" ht="15" x14ac:dyDescent="0.2">
      <c r="A506" s="27"/>
      <c r="B506" s="27"/>
      <c r="C506" s="27"/>
      <c r="D506" s="30"/>
      <c r="E506" s="100" t="s">
        <v>641</v>
      </c>
      <c r="F506" s="28"/>
      <c r="G506" s="29"/>
      <c r="H506" s="87"/>
      <c r="I506" s="47"/>
      <c r="J506" s="88"/>
      <c r="K506" s="1"/>
    </row>
    <row r="507" spans="1:11" s="35" customFormat="1" ht="45" x14ac:dyDescent="0.2">
      <c r="A507" s="27"/>
      <c r="B507" s="27"/>
      <c r="C507" s="27"/>
      <c r="D507" s="30"/>
      <c r="E507" s="23" t="s">
        <v>613</v>
      </c>
      <c r="F507" s="28" t="s">
        <v>132</v>
      </c>
      <c r="G507" s="29">
        <v>57702985</v>
      </c>
      <c r="H507" s="43">
        <v>15.128346035448075</v>
      </c>
      <c r="I507" s="47">
        <v>42815265</v>
      </c>
      <c r="J507" s="48">
        <v>89.327732352147819</v>
      </c>
      <c r="K507" s="1"/>
    </row>
    <row r="508" spans="1:11" s="35" customFormat="1" ht="15" x14ac:dyDescent="0.2">
      <c r="A508" s="27"/>
      <c r="B508" s="27"/>
      <c r="C508" s="27"/>
      <c r="D508" s="30"/>
      <c r="E508" s="105" t="s">
        <v>61</v>
      </c>
      <c r="F508" s="28"/>
      <c r="G508" s="29"/>
      <c r="H508" s="87"/>
      <c r="I508" s="47">
        <v>658959</v>
      </c>
      <c r="J508" s="88"/>
      <c r="K508" s="1"/>
    </row>
    <row r="509" spans="1:11" s="35" customFormat="1" ht="15" x14ac:dyDescent="0.2">
      <c r="A509" s="46"/>
      <c r="B509" s="46"/>
      <c r="C509" s="46"/>
      <c r="D509" s="11"/>
      <c r="E509" s="100" t="s">
        <v>152</v>
      </c>
      <c r="F509" s="28"/>
      <c r="G509" s="29"/>
      <c r="H509" s="43"/>
      <c r="I509" s="47"/>
      <c r="J509" s="48"/>
      <c r="K509" s="1"/>
    </row>
    <row r="510" spans="1:11" s="35" customFormat="1" ht="45" customHeight="1" x14ac:dyDescent="0.2">
      <c r="A510" s="46"/>
      <c r="B510" s="46"/>
      <c r="C510" s="46"/>
      <c r="D510" s="11"/>
      <c r="E510" s="23" t="s">
        <v>558</v>
      </c>
      <c r="F510" s="28" t="s">
        <v>132</v>
      </c>
      <c r="G510" s="29">
        <v>142577733</v>
      </c>
      <c r="H510" s="43">
        <v>56.62901583657527</v>
      </c>
      <c r="I510" s="47">
        <v>22000000</v>
      </c>
      <c r="J510" s="48">
        <v>95.555150256176404</v>
      </c>
      <c r="K510" s="1"/>
    </row>
    <row r="511" spans="1:11" s="35" customFormat="1" ht="15" x14ac:dyDescent="0.2">
      <c r="A511" s="46"/>
      <c r="B511" s="46"/>
      <c r="C511" s="46"/>
      <c r="D511" s="11"/>
      <c r="E511" s="23" t="s">
        <v>61</v>
      </c>
      <c r="F511" s="28"/>
      <c r="G511" s="29"/>
      <c r="H511" s="43"/>
      <c r="I511" s="47">
        <v>123507</v>
      </c>
      <c r="J511" s="48"/>
      <c r="K511" s="1"/>
    </row>
    <row r="512" spans="1:11" s="35" customFormat="1" ht="15" x14ac:dyDescent="0.2">
      <c r="A512" s="46"/>
      <c r="B512" s="46"/>
      <c r="C512" s="46"/>
      <c r="D512" s="11"/>
      <c r="E512" s="139" t="s">
        <v>387</v>
      </c>
      <c r="F512" s="28"/>
      <c r="G512" s="29"/>
      <c r="H512" s="43"/>
      <c r="I512" s="47"/>
      <c r="J512" s="48"/>
      <c r="K512" s="1"/>
    </row>
    <row r="513" spans="1:11" s="35" customFormat="1" ht="60" x14ac:dyDescent="0.2">
      <c r="A513" s="46"/>
      <c r="B513" s="46"/>
      <c r="C513" s="46"/>
      <c r="D513" s="11"/>
      <c r="E513" s="120" t="s">
        <v>592</v>
      </c>
      <c r="F513" s="28" t="s">
        <v>64</v>
      </c>
      <c r="G513" s="29">
        <v>70000</v>
      </c>
      <c r="H513" s="43">
        <v>0</v>
      </c>
      <c r="I513" s="47">
        <v>70000</v>
      </c>
      <c r="J513" s="48">
        <v>100</v>
      </c>
      <c r="K513" s="1"/>
    </row>
    <row r="514" spans="1:11" s="35" customFormat="1" ht="15" x14ac:dyDescent="0.2">
      <c r="A514" s="46"/>
      <c r="B514" s="46"/>
      <c r="C514" s="46"/>
      <c r="D514" s="11"/>
      <c r="E514" s="92" t="s">
        <v>61</v>
      </c>
      <c r="F514" s="28"/>
      <c r="G514" s="29"/>
      <c r="H514" s="43"/>
      <c r="I514" s="47">
        <v>70000</v>
      </c>
      <c r="J514" s="48"/>
      <c r="K514" s="1"/>
    </row>
    <row r="515" spans="1:11" s="35" customFormat="1" ht="15" x14ac:dyDescent="0.2">
      <c r="A515" s="46"/>
      <c r="B515" s="46"/>
      <c r="C515" s="46"/>
      <c r="D515" s="11"/>
      <c r="E515" s="44" t="s">
        <v>358</v>
      </c>
      <c r="F515" s="41"/>
      <c r="G515" s="42"/>
      <c r="H515" s="43"/>
      <c r="I515" s="47"/>
      <c r="J515" s="48"/>
      <c r="K515" s="1"/>
    </row>
    <row r="516" spans="1:11" s="35" customFormat="1" ht="45" x14ac:dyDescent="0.2">
      <c r="A516" s="46"/>
      <c r="B516" s="46"/>
      <c r="C516" s="46"/>
      <c r="D516" s="11"/>
      <c r="E516" s="99" t="s">
        <v>359</v>
      </c>
      <c r="F516" s="41" t="s">
        <v>278</v>
      </c>
      <c r="G516" s="42">
        <v>107267833</v>
      </c>
      <c r="H516" s="43">
        <v>83.6</v>
      </c>
      <c r="I516" s="47">
        <v>15314339</v>
      </c>
      <c r="J516" s="48">
        <v>97.853056283890808</v>
      </c>
      <c r="K516" s="1"/>
    </row>
    <row r="517" spans="1:11" s="35" customFormat="1" ht="15" x14ac:dyDescent="0.2">
      <c r="A517" s="46"/>
      <c r="B517" s="46"/>
      <c r="C517" s="46"/>
      <c r="D517" s="11"/>
      <c r="E517" s="44" t="s">
        <v>360</v>
      </c>
      <c r="F517" s="41"/>
      <c r="G517" s="42"/>
      <c r="H517" s="43"/>
      <c r="I517" s="47"/>
      <c r="J517" s="48"/>
      <c r="K517" s="1"/>
    </row>
    <row r="518" spans="1:11" s="35" customFormat="1" ht="30" x14ac:dyDescent="0.2">
      <c r="A518" s="46"/>
      <c r="B518" s="46"/>
      <c r="C518" s="46"/>
      <c r="D518" s="11"/>
      <c r="E518" s="99" t="s">
        <v>580</v>
      </c>
      <c r="F518" s="41" t="s">
        <v>278</v>
      </c>
      <c r="G518" s="42">
        <v>25575796</v>
      </c>
      <c r="H518" s="43">
        <v>39.6</v>
      </c>
      <c r="I518" s="47">
        <v>15438894</v>
      </c>
      <c r="J518" s="48">
        <v>100</v>
      </c>
      <c r="K518" s="1"/>
    </row>
    <row r="519" spans="1:11" s="35" customFormat="1" ht="15" x14ac:dyDescent="0.2">
      <c r="A519" s="46"/>
      <c r="B519" s="46"/>
      <c r="C519" s="46"/>
      <c r="D519" s="11"/>
      <c r="E519" s="139" t="s">
        <v>614</v>
      </c>
      <c r="F519" s="28"/>
      <c r="G519" s="29"/>
      <c r="H519" s="43"/>
      <c r="I519" s="47"/>
      <c r="J519" s="48"/>
      <c r="K519" s="1"/>
    </row>
    <row r="520" spans="1:11" s="35" customFormat="1" ht="60" x14ac:dyDescent="0.2">
      <c r="A520" s="46"/>
      <c r="B520" s="46"/>
      <c r="C520" s="46"/>
      <c r="D520" s="11"/>
      <c r="E520" s="120" t="s">
        <v>621</v>
      </c>
      <c r="F520" s="28" t="s">
        <v>64</v>
      </c>
      <c r="G520" s="29">
        <v>11534887</v>
      </c>
      <c r="H520" s="43">
        <v>0</v>
      </c>
      <c r="I520" s="47">
        <v>100000</v>
      </c>
      <c r="J520" s="48">
        <v>0.86693523742365219</v>
      </c>
      <c r="K520" s="1"/>
    </row>
    <row r="521" spans="1:11" s="35" customFormat="1" ht="15" x14ac:dyDescent="0.2">
      <c r="A521" s="27"/>
      <c r="B521" s="27"/>
      <c r="C521" s="27"/>
      <c r="D521" s="30"/>
      <c r="E521" s="100" t="s">
        <v>151</v>
      </c>
      <c r="F521" s="28"/>
      <c r="G521" s="29"/>
      <c r="H521" s="87"/>
      <c r="I521" s="47"/>
      <c r="J521" s="88"/>
      <c r="K521" s="1"/>
    </row>
    <row r="522" spans="1:11" s="35" customFormat="1" ht="60" x14ac:dyDescent="0.2">
      <c r="A522" s="46"/>
      <c r="B522" s="46"/>
      <c r="C522" s="46"/>
      <c r="D522" s="11"/>
      <c r="E522" s="99" t="s">
        <v>361</v>
      </c>
      <c r="F522" s="41" t="s">
        <v>278</v>
      </c>
      <c r="G522" s="42">
        <v>32569193</v>
      </c>
      <c r="H522" s="43">
        <v>64.5</v>
      </c>
      <c r="I522" s="47">
        <v>10598874</v>
      </c>
      <c r="J522" s="48">
        <v>97</v>
      </c>
      <c r="K522" s="1"/>
    </row>
    <row r="523" spans="1:11" s="35" customFormat="1" ht="15" x14ac:dyDescent="0.2">
      <c r="A523" s="46"/>
      <c r="B523" s="46"/>
      <c r="C523" s="46"/>
      <c r="D523" s="11"/>
      <c r="E523" s="99" t="s">
        <v>61</v>
      </c>
      <c r="F523" s="41"/>
      <c r="G523" s="42"/>
      <c r="H523" s="43"/>
      <c r="I523" s="47">
        <v>200000</v>
      </c>
      <c r="J523" s="48"/>
      <c r="K523" s="1"/>
    </row>
    <row r="524" spans="1:11" s="35" customFormat="1" ht="15" x14ac:dyDescent="0.2">
      <c r="A524" s="46"/>
      <c r="B524" s="46"/>
      <c r="C524" s="46"/>
      <c r="D524" s="11"/>
      <c r="E524" s="198" t="s">
        <v>362</v>
      </c>
      <c r="F524" s="41"/>
      <c r="G524" s="42"/>
      <c r="H524" s="43"/>
      <c r="I524" s="47"/>
      <c r="J524" s="48"/>
      <c r="K524" s="1"/>
    </row>
    <row r="525" spans="1:11" s="35" customFormat="1" ht="50.25" customHeight="1" x14ac:dyDescent="0.2">
      <c r="A525" s="46"/>
      <c r="B525" s="46"/>
      <c r="C525" s="46"/>
      <c r="D525" s="11"/>
      <c r="E525" s="98" t="s">
        <v>363</v>
      </c>
      <c r="F525" s="41" t="s">
        <v>277</v>
      </c>
      <c r="G525" s="42">
        <v>28277069</v>
      </c>
      <c r="H525" s="43">
        <v>88.7</v>
      </c>
      <c r="I525" s="47">
        <v>2093116</v>
      </c>
      <c r="J525" s="48">
        <v>96.145088446047922</v>
      </c>
      <c r="K525" s="1"/>
    </row>
    <row r="526" spans="1:11" s="35" customFormat="1" ht="15" x14ac:dyDescent="0.2">
      <c r="A526" s="46"/>
      <c r="B526" s="46"/>
      <c r="C526" s="46"/>
      <c r="D526" s="11"/>
      <c r="E526" s="44" t="s">
        <v>364</v>
      </c>
      <c r="F526" s="41"/>
      <c r="G526" s="42"/>
      <c r="H526" s="43"/>
      <c r="I526" s="47"/>
      <c r="J526" s="48"/>
      <c r="K526" s="1"/>
    </row>
    <row r="527" spans="1:11" s="35" customFormat="1" ht="30" x14ac:dyDescent="0.2">
      <c r="A527" s="46"/>
      <c r="B527" s="46"/>
      <c r="C527" s="46"/>
      <c r="D527" s="11"/>
      <c r="E527" s="99" t="s">
        <v>650</v>
      </c>
      <c r="F527" s="41" t="s">
        <v>338</v>
      </c>
      <c r="G527" s="42">
        <v>119991165</v>
      </c>
      <c r="H527" s="43">
        <v>93.39823251048594</v>
      </c>
      <c r="I527" s="47">
        <v>30241421</v>
      </c>
      <c r="J527" s="48">
        <v>99.683245012247355</v>
      </c>
      <c r="K527" s="1"/>
    </row>
    <row r="528" spans="1:11" s="35" customFormat="1" ht="15" x14ac:dyDescent="0.2">
      <c r="A528" s="46"/>
      <c r="B528" s="46"/>
      <c r="C528" s="46"/>
      <c r="D528" s="11"/>
      <c r="E528" s="99" t="s">
        <v>61</v>
      </c>
      <c r="F528" s="41"/>
      <c r="G528" s="42"/>
      <c r="H528" s="43"/>
      <c r="I528" s="47">
        <v>393000</v>
      </c>
      <c r="J528" s="48"/>
      <c r="K528" s="1"/>
    </row>
    <row r="529" spans="1:12" s="86" customFormat="1" ht="15" x14ac:dyDescent="0.2">
      <c r="A529" s="46" t="s">
        <v>21</v>
      </c>
      <c r="B529" s="46" t="s">
        <v>22</v>
      </c>
      <c r="C529" s="46" t="s">
        <v>14</v>
      </c>
      <c r="D529" s="11" t="s">
        <v>23</v>
      </c>
      <c r="E529" s="18"/>
      <c r="F529" s="25"/>
      <c r="G529" s="20"/>
      <c r="H529" s="26"/>
      <c r="I529" s="22">
        <f>I538+I540+I542+I543+I546+I536+I547+I555+I557+I531+I532+I534+I550+I552</f>
        <v>114570383</v>
      </c>
      <c r="J529" s="48"/>
      <c r="K529" s="1"/>
    </row>
    <row r="530" spans="1:12" s="35" customFormat="1" ht="15" x14ac:dyDescent="0.2">
      <c r="A530" s="27"/>
      <c r="B530" s="27"/>
      <c r="C530" s="27"/>
      <c r="D530" s="30"/>
      <c r="E530" s="31" t="s">
        <v>91</v>
      </c>
      <c r="F530" s="101"/>
      <c r="G530" s="102"/>
      <c r="H530" s="87"/>
      <c r="I530" s="90"/>
      <c r="J530" s="48"/>
      <c r="K530" s="1"/>
    </row>
    <row r="531" spans="1:12" s="35" customFormat="1" ht="66.75" customHeight="1" x14ac:dyDescent="0.2">
      <c r="A531" s="27"/>
      <c r="B531" s="27"/>
      <c r="C531" s="27"/>
      <c r="D531" s="30"/>
      <c r="E531" s="99" t="s">
        <v>694</v>
      </c>
      <c r="F531" s="28" t="s">
        <v>64</v>
      </c>
      <c r="G531" s="78">
        <v>828965</v>
      </c>
      <c r="H531" s="43">
        <v>0</v>
      </c>
      <c r="I531" s="47">
        <v>757194</v>
      </c>
      <c r="J531" s="48">
        <v>91.342095263370595</v>
      </c>
      <c r="K531" s="1"/>
    </row>
    <row r="532" spans="1:12" s="35" customFormat="1" ht="45" x14ac:dyDescent="0.2">
      <c r="A532" s="27"/>
      <c r="B532" s="27"/>
      <c r="C532" s="27"/>
      <c r="D532" s="30"/>
      <c r="E532" s="99" t="s">
        <v>576</v>
      </c>
      <c r="F532" s="28" t="s">
        <v>64</v>
      </c>
      <c r="G532" s="78">
        <v>750000</v>
      </c>
      <c r="H532" s="43">
        <v>0</v>
      </c>
      <c r="I532" s="47">
        <v>750000</v>
      </c>
      <c r="J532" s="48">
        <v>100</v>
      </c>
      <c r="K532" s="1"/>
    </row>
    <row r="533" spans="1:12" s="35" customFormat="1" ht="15" x14ac:dyDescent="0.2">
      <c r="A533" s="27"/>
      <c r="B533" s="27"/>
      <c r="C533" s="27"/>
      <c r="D533" s="30"/>
      <c r="E533" s="105" t="s">
        <v>61</v>
      </c>
      <c r="F533" s="101"/>
      <c r="G533" s="78"/>
      <c r="H533" s="43"/>
      <c r="I533" s="47">
        <v>150000</v>
      </c>
      <c r="J533" s="48"/>
      <c r="K533" s="1"/>
    </row>
    <row r="534" spans="1:12" s="35" customFormat="1" ht="45" x14ac:dyDescent="0.2">
      <c r="A534" s="27"/>
      <c r="B534" s="27"/>
      <c r="C534" s="27"/>
      <c r="D534" s="30"/>
      <c r="E534" s="99" t="s">
        <v>559</v>
      </c>
      <c r="F534" s="28" t="s">
        <v>64</v>
      </c>
      <c r="G534" s="78">
        <v>350000</v>
      </c>
      <c r="H534" s="43">
        <v>0</v>
      </c>
      <c r="I534" s="47">
        <v>350000</v>
      </c>
      <c r="J534" s="48">
        <v>100</v>
      </c>
      <c r="K534" s="1"/>
    </row>
    <row r="535" spans="1:12" s="35" customFormat="1" ht="15" x14ac:dyDescent="0.2">
      <c r="A535" s="27"/>
      <c r="B535" s="27"/>
      <c r="C535" s="27"/>
      <c r="D535" s="30"/>
      <c r="E535" s="105" t="s">
        <v>61</v>
      </c>
      <c r="F535" s="101"/>
      <c r="G535" s="78"/>
      <c r="H535" s="43"/>
      <c r="I535" s="47">
        <v>60000</v>
      </c>
      <c r="J535" s="48"/>
      <c r="K535" s="1"/>
    </row>
    <row r="536" spans="1:12" s="35" customFormat="1" ht="49.5" customHeight="1" x14ac:dyDescent="0.2">
      <c r="A536" s="27"/>
      <c r="B536" s="27"/>
      <c r="C536" s="27"/>
      <c r="D536" s="30"/>
      <c r="E536" s="174" t="s">
        <v>695</v>
      </c>
      <c r="F536" s="152" t="s">
        <v>693</v>
      </c>
      <c r="G536" s="141">
        <v>992822416</v>
      </c>
      <c r="H536" s="154">
        <v>17.880888781221877</v>
      </c>
      <c r="I536" s="115">
        <v>1329000</v>
      </c>
      <c r="J536" s="93">
        <v>18.014749578337483</v>
      </c>
      <c r="K536" s="171"/>
    </row>
    <row r="537" spans="1:12" s="35" customFormat="1" ht="17.25" customHeight="1" x14ac:dyDescent="0.2">
      <c r="A537" s="27"/>
      <c r="B537" s="27"/>
      <c r="C537" s="27"/>
      <c r="D537" s="30"/>
      <c r="E537" s="188" t="s">
        <v>61</v>
      </c>
      <c r="F537" s="199"/>
      <c r="G537" s="141"/>
      <c r="H537" s="154"/>
      <c r="I537" s="115">
        <v>1329000</v>
      </c>
      <c r="J537" s="93"/>
      <c r="K537" s="171"/>
    </row>
    <row r="538" spans="1:12" s="86" customFormat="1" ht="60" x14ac:dyDescent="0.2">
      <c r="A538" s="46"/>
      <c r="B538" s="46"/>
      <c r="C538" s="46"/>
      <c r="D538" s="11"/>
      <c r="E538" s="174" t="s">
        <v>153</v>
      </c>
      <c r="F538" s="152" t="s">
        <v>129</v>
      </c>
      <c r="G538" s="153">
        <v>113762574</v>
      </c>
      <c r="H538" s="154">
        <v>79.620289709689587</v>
      </c>
      <c r="I538" s="115">
        <v>20000000</v>
      </c>
      <c r="J538" s="93">
        <v>97.200763934894795</v>
      </c>
      <c r="K538" s="171"/>
    </row>
    <row r="539" spans="1:12" s="35" customFormat="1" ht="15" x14ac:dyDescent="0.2">
      <c r="A539" s="46"/>
      <c r="B539" s="46"/>
      <c r="C539" s="46"/>
      <c r="D539" s="11"/>
      <c r="E539" s="188" t="s">
        <v>61</v>
      </c>
      <c r="F539" s="140"/>
      <c r="G539" s="141"/>
      <c r="H539" s="154"/>
      <c r="I539" s="115">
        <v>800000</v>
      </c>
      <c r="J539" s="93"/>
      <c r="K539" s="171"/>
    </row>
    <row r="540" spans="1:12" s="86" customFormat="1" ht="45" x14ac:dyDescent="0.2">
      <c r="A540" s="46"/>
      <c r="B540" s="46"/>
      <c r="C540" s="46"/>
      <c r="D540" s="11"/>
      <c r="E540" s="174" t="s">
        <v>154</v>
      </c>
      <c r="F540" s="152" t="s">
        <v>128</v>
      </c>
      <c r="G540" s="153">
        <v>45235151</v>
      </c>
      <c r="H540" s="154">
        <v>74.245194848581363</v>
      </c>
      <c r="I540" s="115">
        <v>1900578</v>
      </c>
      <c r="J540" s="93">
        <v>78.446745983007773</v>
      </c>
      <c r="K540" s="171"/>
    </row>
    <row r="541" spans="1:12" s="35" customFormat="1" ht="15" x14ac:dyDescent="0.25">
      <c r="A541" s="46"/>
      <c r="B541" s="46"/>
      <c r="C541" s="46"/>
      <c r="D541" s="11"/>
      <c r="E541" s="188" t="s">
        <v>61</v>
      </c>
      <c r="F541" s="152"/>
      <c r="G541" s="153"/>
      <c r="H541" s="175"/>
      <c r="I541" s="115">
        <v>49000</v>
      </c>
      <c r="J541" s="93"/>
      <c r="K541" s="171"/>
    </row>
    <row r="542" spans="1:12" s="35" customFormat="1" ht="60" x14ac:dyDescent="0.2">
      <c r="A542" s="46"/>
      <c r="B542" s="46"/>
      <c r="C542" s="46"/>
      <c r="D542" s="11"/>
      <c r="E542" s="174" t="s">
        <v>229</v>
      </c>
      <c r="F542" s="152" t="s">
        <v>128</v>
      </c>
      <c r="G542" s="153">
        <v>22575780</v>
      </c>
      <c r="H542" s="154">
        <v>62.750421026427439</v>
      </c>
      <c r="I542" s="115">
        <v>5528944</v>
      </c>
      <c r="J542" s="93">
        <v>87.24102112972399</v>
      </c>
      <c r="K542" s="171"/>
      <c r="L542" s="84"/>
    </row>
    <row r="543" spans="1:12" s="35" customFormat="1" ht="45" x14ac:dyDescent="0.2">
      <c r="A543" s="46"/>
      <c r="B543" s="46"/>
      <c r="C543" s="46"/>
      <c r="D543" s="11"/>
      <c r="E543" s="23" t="s">
        <v>228</v>
      </c>
      <c r="F543" s="28" t="s">
        <v>129</v>
      </c>
      <c r="G543" s="29">
        <v>122905681</v>
      </c>
      <c r="H543" s="43">
        <v>48.609621226540369</v>
      </c>
      <c r="I543" s="47">
        <v>62871000</v>
      </c>
      <c r="J543" s="48">
        <v>99.763481234036689</v>
      </c>
      <c r="K543" s="1"/>
    </row>
    <row r="544" spans="1:12" s="35" customFormat="1" ht="15" x14ac:dyDescent="0.25">
      <c r="A544" s="46"/>
      <c r="B544" s="46"/>
      <c r="C544" s="46"/>
      <c r="D544" s="11"/>
      <c r="E544" s="105" t="s">
        <v>61</v>
      </c>
      <c r="F544" s="33"/>
      <c r="G544" s="32"/>
      <c r="H544" s="29"/>
      <c r="I544" s="47">
        <v>894835</v>
      </c>
      <c r="J544" s="48"/>
      <c r="K544" s="1"/>
    </row>
    <row r="545" spans="1:13" s="35" customFormat="1" ht="15" x14ac:dyDescent="0.2">
      <c r="A545" s="46"/>
      <c r="B545" s="46"/>
      <c r="C545" s="46"/>
      <c r="D545" s="11"/>
      <c r="E545" s="31" t="s">
        <v>80</v>
      </c>
      <c r="F545" s="101"/>
      <c r="G545" s="102"/>
      <c r="H545" s="31"/>
      <c r="I545" s="47"/>
      <c r="J545" s="48"/>
      <c r="K545" s="72"/>
      <c r="L545" s="73"/>
      <c r="M545" s="179"/>
    </row>
    <row r="546" spans="1:13" s="35" customFormat="1" ht="30" x14ac:dyDescent="0.2">
      <c r="A546" s="46"/>
      <c r="B546" s="46"/>
      <c r="C546" s="46"/>
      <c r="D546" s="11"/>
      <c r="E546" s="23" t="s">
        <v>232</v>
      </c>
      <c r="F546" s="28" t="s">
        <v>231</v>
      </c>
      <c r="G546" s="29">
        <v>7504475</v>
      </c>
      <c r="H546" s="43">
        <v>0</v>
      </c>
      <c r="I546" s="47">
        <v>7338412</v>
      </c>
      <c r="J546" s="48">
        <v>97.787147002288634</v>
      </c>
      <c r="K546" s="72"/>
      <c r="L546" s="73"/>
      <c r="M546" s="104"/>
    </row>
    <row r="547" spans="1:13" s="35" customFormat="1" ht="30" x14ac:dyDescent="0.2">
      <c r="A547" s="46"/>
      <c r="B547" s="46"/>
      <c r="C547" s="46"/>
      <c r="D547" s="11"/>
      <c r="E547" s="176" t="s">
        <v>365</v>
      </c>
      <c r="F547" s="41" t="s">
        <v>64</v>
      </c>
      <c r="G547" s="42">
        <v>2661588</v>
      </c>
      <c r="H547" s="45">
        <v>0</v>
      </c>
      <c r="I547" s="47">
        <v>1996283</v>
      </c>
      <c r="J547" s="48">
        <v>75.003456583062444</v>
      </c>
      <c r="K547" s="72"/>
      <c r="L547" s="73"/>
      <c r="M547" s="104"/>
    </row>
    <row r="548" spans="1:13" s="35" customFormat="1" ht="15" x14ac:dyDescent="0.25">
      <c r="A548" s="46"/>
      <c r="B548" s="46"/>
      <c r="C548" s="46"/>
      <c r="D548" s="11"/>
      <c r="E548" s="105" t="s">
        <v>61</v>
      </c>
      <c r="F548" s="33"/>
      <c r="G548" s="32"/>
      <c r="H548" s="29"/>
      <c r="I548" s="47">
        <v>200000</v>
      </c>
      <c r="J548" s="48"/>
      <c r="K548" s="1"/>
      <c r="M548" s="103"/>
    </row>
    <row r="549" spans="1:13" s="35" customFormat="1" ht="15" x14ac:dyDescent="0.2">
      <c r="A549" s="46"/>
      <c r="B549" s="46"/>
      <c r="C549" s="46"/>
      <c r="D549" s="11"/>
      <c r="E549" s="31" t="s">
        <v>165</v>
      </c>
      <c r="F549" s="28"/>
      <c r="G549" s="29"/>
      <c r="H549" s="45"/>
      <c r="I549" s="47"/>
      <c r="J549" s="48"/>
      <c r="K549" s="72"/>
      <c r="L549" s="73"/>
      <c r="M549" s="104"/>
    </row>
    <row r="550" spans="1:13" s="35" customFormat="1" ht="45" x14ac:dyDescent="0.2">
      <c r="A550" s="46"/>
      <c r="B550" s="46"/>
      <c r="C550" s="46"/>
      <c r="D550" s="11"/>
      <c r="E550" s="23" t="s">
        <v>581</v>
      </c>
      <c r="F550" s="28" t="s">
        <v>64</v>
      </c>
      <c r="G550" s="29">
        <v>350000</v>
      </c>
      <c r="H550" s="43">
        <v>0</v>
      </c>
      <c r="I550" s="47">
        <v>350000</v>
      </c>
      <c r="J550" s="48">
        <v>100</v>
      </c>
      <c r="K550" s="72"/>
      <c r="L550" s="73"/>
      <c r="M550" s="104"/>
    </row>
    <row r="551" spans="1:13" s="35" customFormat="1" ht="15" x14ac:dyDescent="0.2">
      <c r="A551" s="46"/>
      <c r="B551" s="46"/>
      <c r="C551" s="46"/>
      <c r="D551" s="11"/>
      <c r="E551" s="105" t="s">
        <v>61</v>
      </c>
      <c r="F551" s="28"/>
      <c r="G551" s="29"/>
      <c r="H551" s="45"/>
      <c r="I551" s="47">
        <v>60000</v>
      </c>
      <c r="J551" s="48"/>
      <c r="K551" s="72"/>
      <c r="L551" s="73"/>
      <c r="M551" s="104"/>
    </row>
    <row r="552" spans="1:13" s="35" customFormat="1" ht="63" x14ac:dyDescent="0.2">
      <c r="A552" s="46"/>
      <c r="B552" s="46"/>
      <c r="C552" s="46"/>
      <c r="D552" s="11"/>
      <c r="E552" s="169" t="s">
        <v>633</v>
      </c>
      <c r="F552" s="28" t="s">
        <v>64</v>
      </c>
      <c r="G552" s="29">
        <v>1300000</v>
      </c>
      <c r="H552" s="43">
        <v>0</v>
      </c>
      <c r="I552" s="47">
        <v>1300000</v>
      </c>
      <c r="J552" s="48">
        <v>100</v>
      </c>
      <c r="K552" s="72"/>
      <c r="L552" s="73"/>
      <c r="M552" s="104"/>
    </row>
    <row r="553" spans="1:13" s="35" customFormat="1" ht="15" x14ac:dyDescent="0.2">
      <c r="A553" s="46"/>
      <c r="B553" s="46"/>
      <c r="C553" s="46"/>
      <c r="D553" s="11"/>
      <c r="E553" s="92" t="s">
        <v>61</v>
      </c>
      <c r="F553" s="28"/>
      <c r="G553" s="29"/>
      <c r="H553" s="45"/>
      <c r="I553" s="47">
        <v>1300000</v>
      </c>
      <c r="J553" s="48"/>
      <c r="K553" s="72"/>
      <c r="L553" s="73"/>
      <c r="M553" s="104"/>
    </row>
    <row r="554" spans="1:13" s="35" customFormat="1" ht="15" x14ac:dyDescent="0.2">
      <c r="A554" s="46"/>
      <c r="B554" s="46"/>
      <c r="C554" s="46"/>
      <c r="D554" s="11"/>
      <c r="E554" s="31" t="s">
        <v>81</v>
      </c>
      <c r="F554" s="28"/>
      <c r="G554" s="29"/>
      <c r="H554" s="45"/>
      <c r="I554" s="47"/>
      <c r="J554" s="48"/>
      <c r="K554" s="72"/>
      <c r="L554" s="73"/>
      <c r="M554" s="104"/>
    </row>
    <row r="555" spans="1:13" s="35" customFormat="1" ht="52.5" customHeight="1" x14ac:dyDescent="0.2">
      <c r="A555" s="46"/>
      <c r="B555" s="46"/>
      <c r="C555" s="46"/>
      <c r="D555" s="11"/>
      <c r="E555" s="105" t="s">
        <v>366</v>
      </c>
      <c r="F555" s="28" t="s">
        <v>132</v>
      </c>
      <c r="G555" s="29">
        <v>28557349</v>
      </c>
      <c r="H555" s="45">
        <v>97.5</v>
      </c>
      <c r="I555" s="47">
        <v>98972</v>
      </c>
      <c r="J555" s="48">
        <v>97.8</v>
      </c>
      <c r="K555" s="72"/>
      <c r="L555" s="73"/>
      <c r="M555" s="104"/>
    </row>
    <row r="556" spans="1:13" s="35" customFormat="1" ht="15" x14ac:dyDescent="0.2">
      <c r="A556" s="46"/>
      <c r="B556" s="46"/>
      <c r="C556" s="46"/>
      <c r="D556" s="11"/>
      <c r="E556" s="31" t="s">
        <v>356</v>
      </c>
      <c r="F556" s="28"/>
      <c r="G556" s="29"/>
      <c r="H556" s="45"/>
      <c r="I556" s="47"/>
      <c r="J556" s="48"/>
      <c r="K556" s="72"/>
      <c r="L556" s="73"/>
      <c r="M556" s="104"/>
    </row>
    <row r="557" spans="1:13" s="35" customFormat="1" ht="45" x14ac:dyDescent="0.2">
      <c r="A557" s="46"/>
      <c r="B557" s="46"/>
      <c r="C557" s="46"/>
      <c r="D557" s="11"/>
      <c r="E557" s="105" t="s">
        <v>367</v>
      </c>
      <c r="F557" s="28" t="s">
        <v>134</v>
      </c>
      <c r="G557" s="29">
        <v>33407692</v>
      </c>
      <c r="H557" s="45">
        <v>24.9</v>
      </c>
      <c r="I557" s="47">
        <v>10000000</v>
      </c>
      <c r="J557" s="48">
        <v>54.8</v>
      </c>
      <c r="K557" s="72"/>
      <c r="L557" s="73"/>
      <c r="M557" s="104"/>
    </row>
    <row r="558" spans="1:13" s="35" customFormat="1" ht="15" x14ac:dyDescent="0.2">
      <c r="A558" s="46"/>
      <c r="B558" s="46"/>
      <c r="C558" s="46"/>
      <c r="D558" s="11"/>
      <c r="E558" s="105" t="s">
        <v>61</v>
      </c>
      <c r="F558" s="28"/>
      <c r="G558" s="29"/>
      <c r="H558" s="45"/>
      <c r="I558" s="47">
        <v>100000</v>
      </c>
      <c r="J558" s="48"/>
      <c r="K558" s="72"/>
      <c r="L558" s="73"/>
      <c r="M558" s="104"/>
    </row>
    <row r="559" spans="1:13" s="35" customFormat="1" ht="15" x14ac:dyDescent="0.2">
      <c r="A559" s="46" t="s">
        <v>368</v>
      </c>
      <c r="B559" s="46" t="s">
        <v>2</v>
      </c>
      <c r="C559" s="46" t="s">
        <v>14</v>
      </c>
      <c r="D559" s="11" t="s">
        <v>5</v>
      </c>
      <c r="E559" s="105"/>
      <c r="F559" s="101"/>
      <c r="G559" s="102"/>
      <c r="H559" s="31"/>
      <c r="I559" s="22">
        <f>I561</f>
        <v>109082</v>
      </c>
      <c r="J559" s="48"/>
      <c r="K559" s="72"/>
      <c r="L559" s="73"/>
      <c r="M559" s="104"/>
    </row>
    <row r="560" spans="1:13" s="35" customFormat="1" ht="18.75" customHeight="1" x14ac:dyDescent="0.2">
      <c r="A560" s="46"/>
      <c r="B560" s="46"/>
      <c r="C560" s="46"/>
      <c r="D560" s="11"/>
      <c r="E560" s="31" t="s">
        <v>369</v>
      </c>
      <c r="F560" s="101"/>
      <c r="G560" s="102"/>
      <c r="H560" s="31"/>
      <c r="I560" s="47"/>
      <c r="J560" s="48"/>
      <c r="K560" s="72"/>
      <c r="L560" s="73"/>
      <c r="M560" s="104"/>
    </row>
    <row r="561" spans="1:13" s="35" customFormat="1" ht="53.25" customHeight="1" x14ac:dyDescent="0.2">
      <c r="A561" s="46"/>
      <c r="B561" s="46"/>
      <c r="C561" s="46"/>
      <c r="D561" s="11"/>
      <c r="E561" s="23" t="s">
        <v>370</v>
      </c>
      <c r="F561" s="28" t="s">
        <v>278</v>
      </c>
      <c r="G561" s="29">
        <v>11202611</v>
      </c>
      <c r="H561" s="43">
        <v>96.1</v>
      </c>
      <c r="I561" s="47">
        <v>109082</v>
      </c>
      <c r="J561" s="48">
        <v>97.1</v>
      </c>
      <c r="K561" s="72"/>
      <c r="L561" s="73"/>
      <c r="M561" s="104"/>
    </row>
    <row r="562" spans="1:13" s="35" customFormat="1" ht="15" x14ac:dyDescent="0.2">
      <c r="A562" s="46" t="s">
        <v>115</v>
      </c>
      <c r="B562" s="46" t="s">
        <v>116</v>
      </c>
      <c r="C562" s="46" t="s">
        <v>14</v>
      </c>
      <c r="D562" s="11" t="s">
        <v>117</v>
      </c>
      <c r="E562" s="105"/>
      <c r="F562" s="101"/>
      <c r="G562" s="102"/>
      <c r="H562" s="31"/>
      <c r="I562" s="22">
        <f>I564+I567</f>
        <v>5803083</v>
      </c>
      <c r="J562" s="48"/>
      <c r="K562" s="72"/>
      <c r="L562" s="73"/>
      <c r="M562" s="104"/>
    </row>
    <row r="563" spans="1:13" s="35" customFormat="1" ht="15" x14ac:dyDescent="0.2">
      <c r="A563" s="46"/>
      <c r="B563" s="46"/>
      <c r="C563" s="46"/>
      <c r="D563" s="11"/>
      <c r="E563" s="31" t="s">
        <v>371</v>
      </c>
      <c r="F563" s="101"/>
      <c r="G563" s="102"/>
      <c r="H563" s="31"/>
      <c r="I563" s="22"/>
      <c r="J563" s="48"/>
      <c r="K563" s="72"/>
      <c r="L563" s="73"/>
      <c r="M563" s="104"/>
    </row>
    <row r="564" spans="1:13" s="35" customFormat="1" ht="45" x14ac:dyDescent="0.2">
      <c r="A564" s="46"/>
      <c r="B564" s="46"/>
      <c r="C564" s="46"/>
      <c r="D564" s="11"/>
      <c r="E564" s="105" t="s">
        <v>372</v>
      </c>
      <c r="F564" s="28" t="s">
        <v>64</v>
      </c>
      <c r="G564" s="28" t="s">
        <v>374</v>
      </c>
      <c r="H564" s="43">
        <v>0</v>
      </c>
      <c r="I564" s="47">
        <v>2934083</v>
      </c>
      <c r="J564" s="48">
        <v>100</v>
      </c>
      <c r="K564" s="72"/>
      <c r="L564" s="73"/>
      <c r="M564" s="104"/>
    </row>
    <row r="565" spans="1:13" s="35" customFormat="1" ht="15" x14ac:dyDescent="0.2">
      <c r="A565" s="46"/>
      <c r="B565" s="46"/>
      <c r="C565" s="46"/>
      <c r="D565" s="11"/>
      <c r="E565" s="105" t="s">
        <v>373</v>
      </c>
      <c r="F565" s="101"/>
      <c r="G565" s="102"/>
      <c r="H565" s="31"/>
      <c r="I565" s="47">
        <v>205891</v>
      </c>
      <c r="J565" s="48"/>
      <c r="K565" s="72"/>
      <c r="L565" s="73"/>
      <c r="M565" s="104"/>
    </row>
    <row r="566" spans="1:13" s="35" customFormat="1" ht="18.75" customHeight="1" x14ac:dyDescent="0.2">
      <c r="A566" s="46"/>
      <c r="B566" s="46"/>
      <c r="C566" s="46"/>
      <c r="D566" s="11"/>
      <c r="E566" s="31" t="s">
        <v>142</v>
      </c>
      <c r="F566" s="101"/>
      <c r="G566" s="102"/>
      <c r="H566" s="31"/>
      <c r="I566" s="47"/>
      <c r="J566" s="48"/>
      <c r="K566" s="72"/>
      <c r="L566" s="73"/>
      <c r="M566" s="104"/>
    </row>
    <row r="567" spans="1:13" s="35" customFormat="1" ht="36" customHeight="1" x14ac:dyDescent="0.2">
      <c r="A567" s="46"/>
      <c r="B567" s="46"/>
      <c r="C567" s="46"/>
      <c r="D567" s="11"/>
      <c r="E567" s="23" t="s">
        <v>595</v>
      </c>
      <c r="F567" s="28" t="s">
        <v>231</v>
      </c>
      <c r="G567" s="29">
        <v>20876784</v>
      </c>
      <c r="H567" s="43">
        <v>61.679921581791533</v>
      </c>
      <c r="I567" s="47">
        <v>2869000</v>
      </c>
      <c r="J567" s="48">
        <v>75.422459704521543</v>
      </c>
      <c r="K567" s="72"/>
      <c r="L567" s="73"/>
      <c r="M567" s="104"/>
    </row>
    <row r="568" spans="1:13" s="35" customFormat="1" ht="15" x14ac:dyDescent="0.2">
      <c r="A568" s="46"/>
      <c r="B568" s="46"/>
      <c r="C568" s="46"/>
      <c r="D568" s="11"/>
      <c r="E568" s="105" t="s">
        <v>61</v>
      </c>
      <c r="F568" s="101"/>
      <c r="G568" s="102"/>
      <c r="H568" s="31"/>
      <c r="I568" s="47">
        <v>400000</v>
      </c>
      <c r="J568" s="48"/>
      <c r="K568" s="72"/>
      <c r="L568" s="73"/>
      <c r="M568" s="104"/>
    </row>
    <row r="569" spans="1:13" s="106" customFormat="1" ht="30" x14ac:dyDescent="0.2">
      <c r="A569" s="46" t="s">
        <v>4</v>
      </c>
      <c r="B569" s="46" t="s">
        <v>3</v>
      </c>
      <c r="C569" s="46" t="s">
        <v>14</v>
      </c>
      <c r="D569" s="11" t="s">
        <v>6</v>
      </c>
      <c r="E569" s="18"/>
      <c r="F569" s="25"/>
      <c r="G569" s="20"/>
      <c r="H569" s="26"/>
      <c r="I569" s="22">
        <f>I571+I573+I582+I585+I588+I591+I575+I577+I579</f>
        <v>99462153</v>
      </c>
      <c r="J569" s="24"/>
      <c r="K569" s="1"/>
    </row>
    <row r="570" spans="1:13" s="106" customFormat="1" ht="15" x14ac:dyDescent="0.2">
      <c r="A570" s="107"/>
      <c r="B570" s="107"/>
      <c r="C570" s="107"/>
      <c r="D570" s="108"/>
      <c r="E570" s="76" t="s">
        <v>91</v>
      </c>
      <c r="F570" s="101"/>
      <c r="G570" s="102"/>
      <c r="H570" s="87"/>
      <c r="I570" s="90"/>
      <c r="J570" s="88"/>
      <c r="K570" s="1"/>
    </row>
    <row r="571" spans="1:13" s="35" customFormat="1" ht="15" x14ac:dyDescent="0.2">
      <c r="A571" s="89"/>
      <c r="B571" s="89"/>
      <c r="C571" s="89"/>
      <c r="D571" s="109"/>
      <c r="E571" s="23" t="s">
        <v>155</v>
      </c>
      <c r="F571" s="77" t="s">
        <v>132</v>
      </c>
      <c r="G571" s="78">
        <v>7228853</v>
      </c>
      <c r="H571" s="43">
        <v>33.984824425119726</v>
      </c>
      <c r="I571" s="47">
        <v>1705140</v>
      </c>
      <c r="J571" s="48">
        <v>57.572798893545077</v>
      </c>
      <c r="K571" s="1"/>
    </row>
    <row r="572" spans="1:13" s="35" customFormat="1" ht="15" x14ac:dyDescent="0.2">
      <c r="A572" s="89"/>
      <c r="B572" s="89"/>
      <c r="C572" s="89"/>
      <c r="D572" s="109"/>
      <c r="E572" s="23" t="s">
        <v>61</v>
      </c>
      <c r="F572" s="77"/>
      <c r="G572" s="78"/>
      <c r="H572" s="43"/>
      <c r="I572" s="47">
        <v>100000</v>
      </c>
      <c r="J572" s="48"/>
      <c r="K572" s="1"/>
    </row>
    <row r="573" spans="1:13" s="35" customFormat="1" ht="30" x14ac:dyDescent="0.2">
      <c r="A573" s="89"/>
      <c r="B573" s="89"/>
      <c r="C573" s="89"/>
      <c r="D573" s="109"/>
      <c r="E573" s="23" t="s">
        <v>156</v>
      </c>
      <c r="F573" s="77" t="s">
        <v>132</v>
      </c>
      <c r="G573" s="78">
        <v>15888499</v>
      </c>
      <c r="H573" s="43">
        <v>66.178768680414677</v>
      </c>
      <c r="I573" s="47">
        <v>4974152</v>
      </c>
      <c r="J573" s="48">
        <v>97.48538864495633</v>
      </c>
      <c r="K573" s="1"/>
    </row>
    <row r="574" spans="1:13" s="35" customFormat="1" ht="15" x14ac:dyDescent="0.2">
      <c r="A574" s="89"/>
      <c r="B574" s="89"/>
      <c r="C574" s="89"/>
      <c r="D574" s="109"/>
      <c r="E574" s="23" t="s">
        <v>61</v>
      </c>
      <c r="F574" s="77"/>
      <c r="G574" s="78"/>
      <c r="H574" s="43"/>
      <c r="I574" s="47">
        <v>65488</v>
      </c>
      <c r="J574" s="48"/>
      <c r="K574" s="1"/>
    </row>
    <row r="575" spans="1:13" s="35" customFormat="1" ht="45" x14ac:dyDescent="0.2">
      <c r="A575" s="89"/>
      <c r="B575" s="89"/>
      <c r="C575" s="89"/>
      <c r="D575" s="109"/>
      <c r="E575" s="23" t="s">
        <v>243</v>
      </c>
      <c r="F575" s="77" t="s">
        <v>230</v>
      </c>
      <c r="G575" s="78">
        <v>10259843</v>
      </c>
      <c r="H575" s="43">
        <v>0</v>
      </c>
      <c r="I575" s="47">
        <v>1000000</v>
      </c>
      <c r="J575" s="48">
        <v>9.7467378399455047</v>
      </c>
      <c r="K575" s="1"/>
    </row>
    <row r="576" spans="1:13" s="35" customFormat="1" ht="15" x14ac:dyDescent="0.2">
      <c r="A576" s="89"/>
      <c r="B576" s="89"/>
      <c r="C576" s="89"/>
      <c r="D576" s="109"/>
      <c r="E576" s="110" t="s">
        <v>165</v>
      </c>
      <c r="F576" s="77"/>
      <c r="G576" s="78"/>
      <c r="H576" s="43"/>
      <c r="I576" s="47"/>
      <c r="J576" s="48"/>
      <c r="K576" s="1"/>
    </row>
    <row r="577" spans="1:11" s="35" customFormat="1" ht="30" x14ac:dyDescent="0.2">
      <c r="A577" s="89"/>
      <c r="B577" s="89"/>
      <c r="C577" s="89"/>
      <c r="D577" s="109"/>
      <c r="E577" s="111" t="s">
        <v>376</v>
      </c>
      <c r="F577" s="77" t="s">
        <v>338</v>
      </c>
      <c r="G577" s="78">
        <v>67756992</v>
      </c>
      <c r="H577" s="43">
        <v>0.1</v>
      </c>
      <c r="I577" s="47">
        <v>56556012</v>
      </c>
      <c r="J577" s="48">
        <v>83.6</v>
      </c>
      <c r="K577" s="1"/>
    </row>
    <row r="578" spans="1:11" s="35" customFormat="1" ht="15" x14ac:dyDescent="0.2">
      <c r="A578" s="89"/>
      <c r="B578" s="89"/>
      <c r="C578" s="89"/>
      <c r="D578" s="109"/>
      <c r="E578" s="111" t="s">
        <v>61</v>
      </c>
      <c r="F578" s="77"/>
      <c r="G578" s="78"/>
      <c r="H578" s="43"/>
      <c r="I578" s="47">
        <v>300000</v>
      </c>
      <c r="J578" s="48"/>
      <c r="K578" s="1"/>
    </row>
    <row r="579" spans="1:11" s="35" customFormat="1" ht="60" x14ac:dyDescent="0.2">
      <c r="A579" s="89"/>
      <c r="B579" s="89"/>
      <c r="C579" s="89"/>
      <c r="D579" s="109"/>
      <c r="E579" s="111" t="s">
        <v>622</v>
      </c>
      <c r="F579" s="77" t="s">
        <v>586</v>
      </c>
      <c r="G579" s="78">
        <v>147146770</v>
      </c>
      <c r="H579" s="43">
        <v>0</v>
      </c>
      <c r="I579" s="47">
        <v>2800000</v>
      </c>
      <c r="J579" s="48">
        <v>1.9028620200090021</v>
      </c>
      <c r="K579" s="1"/>
    </row>
    <row r="580" spans="1:11" s="35" customFormat="1" ht="15" x14ac:dyDescent="0.2">
      <c r="A580" s="89"/>
      <c r="B580" s="89"/>
      <c r="C580" s="89"/>
      <c r="D580" s="109"/>
      <c r="E580" s="111" t="s">
        <v>61</v>
      </c>
      <c r="F580" s="77"/>
      <c r="G580" s="78"/>
      <c r="H580" s="43"/>
      <c r="I580" s="47">
        <v>2800000</v>
      </c>
      <c r="J580" s="48"/>
      <c r="K580" s="1"/>
    </row>
    <row r="581" spans="1:11" s="35" customFormat="1" ht="15" x14ac:dyDescent="0.2">
      <c r="A581" s="89"/>
      <c r="B581" s="89"/>
      <c r="C581" s="89"/>
      <c r="D581" s="109"/>
      <c r="E581" s="76" t="s">
        <v>93</v>
      </c>
      <c r="F581" s="101"/>
      <c r="G581" s="102"/>
      <c r="H581" s="43"/>
      <c r="I581" s="90"/>
      <c r="J581" s="48"/>
      <c r="K581" s="1"/>
    </row>
    <row r="582" spans="1:11" s="35" customFormat="1" ht="45" x14ac:dyDescent="0.2">
      <c r="A582" s="89"/>
      <c r="B582" s="89"/>
      <c r="C582" s="89"/>
      <c r="D582" s="109"/>
      <c r="E582" s="23" t="s">
        <v>244</v>
      </c>
      <c r="F582" s="77" t="s">
        <v>134</v>
      </c>
      <c r="G582" s="78">
        <v>77430600</v>
      </c>
      <c r="H582" s="43">
        <v>49.734294968655803</v>
      </c>
      <c r="I582" s="47">
        <v>3921000</v>
      </c>
      <c r="J582" s="48">
        <v>54.762981301965887</v>
      </c>
      <c r="K582" s="1"/>
    </row>
    <row r="583" spans="1:11" s="35" customFormat="1" ht="15" x14ac:dyDescent="0.2">
      <c r="A583" s="89"/>
      <c r="B583" s="89"/>
      <c r="C583" s="89"/>
      <c r="D583" s="109"/>
      <c r="E583" s="23" t="s">
        <v>61</v>
      </c>
      <c r="F583" s="77"/>
      <c r="G583" s="78"/>
      <c r="H583" s="43"/>
      <c r="I583" s="47">
        <v>100000</v>
      </c>
      <c r="J583" s="48"/>
      <c r="K583" s="1"/>
    </row>
    <row r="584" spans="1:11" s="35" customFormat="1" ht="15" x14ac:dyDescent="0.2">
      <c r="A584" s="89"/>
      <c r="B584" s="89"/>
      <c r="C584" s="89"/>
      <c r="D584" s="109"/>
      <c r="E584" s="76" t="s">
        <v>245</v>
      </c>
      <c r="F584" s="101"/>
      <c r="G584" s="102"/>
      <c r="H584" s="43"/>
      <c r="I584" s="47"/>
      <c r="J584" s="48"/>
      <c r="K584" s="1"/>
    </row>
    <row r="585" spans="1:11" s="106" customFormat="1" ht="45" x14ac:dyDescent="0.2">
      <c r="A585" s="89"/>
      <c r="B585" s="89"/>
      <c r="C585" s="89"/>
      <c r="D585" s="109"/>
      <c r="E585" s="23" t="s">
        <v>96</v>
      </c>
      <c r="F585" s="77" t="s">
        <v>132</v>
      </c>
      <c r="G585" s="78">
        <v>25897449</v>
      </c>
      <c r="H585" s="43">
        <v>70.57299736356272</v>
      </c>
      <c r="I585" s="47">
        <v>826465</v>
      </c>
      <c r="J585" s="48">
        <v>73.764296244004584</v>
      </c>
      <c r="K585" s="1"/>
    </row>
    <row r="586" spans="1:11" s="35" customFormat="1" ht="15" x14ac:dyDescent="0.2">
      <c r="A586" s="89"/>
      <c r="B586" s="89"/>
      <c r="C586" s="89"/>
      <c r="D586" s="109"/>
      <c r="E586" s="105" t="s">
        <v>61</v>
      </c>
      <c r="F586" s="77"/>
      <c r="G586" s="47"/>
      <c r="H586" s="43"/>
      <c r="I586" s="47">
        <v>753964</v>
      </c>
      <c r="J586" s="48"/>
      <c r="K586" s="1"/>
    </row>
    <row r="587" spans="1:11" s="35" customFormat="1" ht="15" x14ac:dyDescent="0.2">
      <c r="A587" s="89"/>
      <c r="B587" s="89"/>
      <c r="C587" s="89"/>
      <c r="D587" s="109"/>
      <c r="E587" s="76" t="s">
        <v>158</v>
      </c>
      <c r="F587" s="101"/>
      <c r="G587" s="102"/>
      <c r="H587" s="43"/>
      <c r="I587" s="47"/>
      <c r="J587" s="48"/>
      <c r="K587" s="1"/>
    </row>
    <row r="588" spans="1:11" s="35" customFormat="1" ht="30" x14ac:dyDescent="0.2">
      <c r="A588" s="89"/>
      <c r="B588" s="89"/>
      <c r="C588" s="89"/>
      <c r="D588" s="109"/>
      <c r="E588" s="23" t="s">
        <v>97</v>
      </c>
      <c r="F588" s="77" t="s">
        <v>132</v>
      </c>
      <c r="G588" s="78">
        <v>52072308</v>
      </c>
      <c r="H588" s="43">
        <v>47.114623875914091</v>
      </c>
      <c r="I588" s="47">
        <v>24341637</v>
      </c>
      <c r="J588" s="48">
        <v>93.836240175872362</v>
      </c>
      <c r="K588" s="1"/>
    </row>
    <row r="589" spans="1:11" s="35" customFormat="1" ht="15" x14ac:dyDescent="0.2">
      <c r="A589" s="89"/>
      <c r="B589" s="89"/>
      <c r="C589" s="89"/>
      <c r="D589" s="109"/>
      <c r="E589" s="23" t="s">
        <v>61</v>
      </c>
      <c r="F589" s="77"/>
      <c r="G589" s="78"/>
      <c r="H589" s="43"/>
      <c r="I589" s="47">
        <v>100000</v>
      </c>
      <c r="J589" s="48"/>
      <c r="K589" s="1"/>
    </row>
    <row r="590" spans="1:11" s="35" customFormat="1" ht="15" x14ac:dyDescent="0.2">
      <c r="A590" s="89"/>
      <c r="B590" s="89"/>
      <c r="C590" s="89"/>
      <c r="D590" s="109"/>
      <c r="E590" s="76" t="s">
        <v>159</v>
      </c>
      <c r="F590" s="101"/>
      <c r="G590" s="102"/>
      <c r="H590" s="43"/>
      <c r="I590" s="47"/>
      <c r="J590" s="48"/>
      <c r="K590" s="1"/>
    </row>
    <row r="591" spans="1:11" s="112" customFormat="1" ht="30" x14ac:dyDescent="0.2">
      <c r="A591" s="89"/>
      <c r="B591" s="89"/>
      <c r="C591" s="89"/>
      <c r="D591" s="109"/>
      <c r="E591" s="23" t="s">
        <v>160</v>
      </c>
      <c r="F591" s="77" t="s">
        <v>132</v>
      </c>
      <c r="G591" s="78">
        <v>30406490</v>
      </c>
      <c r="H591" s="43">
        <v>62.502570997178566</v>
      </c>
      <c r="I591" s="47">
        <v>3337747</v>
      </c>
      <c r="J591" s="48">
        <v>73.479658454494427</v>
      </c>
      <c r="K591" s="1"/>
    </row>
    <row r="592" spans="1:11" s="106" customFormat="1" ht="15" x14ac:dyDescent="0.2">
      <c r="A592" s="89"/>
      <c r="B592" s="89"/>
      <c r="C592" s="89"/>
      <c r="D592" s="109"/>
      <c r="E592" s="105" t="s">
        <v>61</v>
      </c>
      <c r="F592" s="77"/>
      <c r="G592" s="47"/>
      <c r="H592" s="47"/>
      <c r="I592" s="47">
        <v>5643</v>
      </c>
      <c r="J592" s="48"/>
      <c r="K592" s="1"/>
    </row>
    <row r="593" spans="1:12" s="73" customFormat="1" ht="15" x14ac:dyDescent="0.2">
      <c r="A593" s="46" t="s">
        <v>377</v>
      </c>
      <c r="B593" s="46" t="s">
        <v>378</v>
      </c>
      <c r="C593" s="46" t="s">
        <v>14</v>
      </c>
      <c r="D593" s="11" t="s">
        <v>379</v>
      </c>
      <c r="E593" s="18"/>
      <c r="F593" s="25"/>
      <c r="G593" s="20"/>
      <c r="H593" s="26"/>
      <c r="I593" s="22">
        <f>I595</f>
        <v>2935979</v>
      </c>
      <c r="J593" s="24"/>
      <c r="K593" s="113"/>
    </row>
    <row r="594" spans="1:12" s="112" customFormat="1" ht="15" x14ac:dyDescent="0.2">
      <c r="A594" s="46"/>
      <c r="B594" s="46"/>
      <c r="C594" s="46"/>
      <c r="D594" s="11"/>
      <c r="E594" s="76" t="s">
        <v>165</v>
      </c>
      <c r="F594" s="101"/>
      <c r="G594" s="102"/>
      <c r="H594" s="43"/>
      <c r="I594" s="47"/>
      <c r="J594" s="48"/>
      <c r="K594" s="1"/>
    </row>
    <row r="595" spans="1:12" s="106" customFormat="1" ht="45" x14ac:dyDescent="0.2">
      <c r="A595" s="46"/>
      <c r="B595" s="46"/>
      <c r="C595" s="46"/>
      <c r="D595" s="11"/>
      <c r="E595" s="23" t="s">
        <v>380</v>
      </c>
      <c r="F595" s="77" t="s">
        <v>132</v>
      </c>
      <c r="G595" s="78">
        <v>98655440</v>
      </c>
      <c r="H595" s="43">
        <v>7.7</v>
      </c>
      <c r="I595" s="47">
        <v>2935979</v>
      </c>
      <c r="J595" s="48">
        <v>7.7</v>
      </c>
      <c r="K595" s="1"/>
    </row>
    <row r="596" spans="1:12" s="35" customFormat="1" ht="30" x14ac:dyDescent="0.2">
      <c r="A596" s="46" t="s">
        <v>8</v>
      </c>
      <c r="B596" s="46" t="s">
        <v>7</v>
      </c>
      <c r="C596" s="46" t="s">
        <v>14</v>
      </c>
      <c r="D596" s="11" t="s">
        <v>40</v>
      </c>
      <c r="E596" s="18"/>
      <c r="F596" s="25"/>
      <c r="G596" s="20"/>
      <c r="H596" s="26"/>
      <c r="I596" s="22">
        <f>I601+I598</f>
        <v>13500000</v>
      </c>
      <c r="J596" s="24"/>
      <c r="K596" s="1"/>
    </row>
    <row r="597" spans="1:12" s="35" customFormat="1" ht="15" x14ac:dyDescent="0.2">
      <c r="A597" s="46"/>
      <c r="B597" s="46"/>
      <c r="C597" s="46"/>
      <c r="D597" s="11"/>
      <c r="E597" s="110" t="s">
        <v>381</v>
      </c>
      <c r="F597" s="25"/>
      <c r="G597" s="20"/>
      <c r="H597" s="26"/>
      <c r="I597" s="22"/>
      <c r="J597" s="24"/>
      <c r="K597" s="1"/>
    </row>
    <row r="598" spans="1:12" s="35" customFormat="1" ht="75" x14ac:dyDescent="0.2">
      <c r="A598" s="46"/>
      <c r="B598" s="46"/>
      <c r="C598" s="46"/>
      <c r="D598" s="11"/>
      <c r="E598" s="114" t="s">
        <v>382</v>
      </c>
      <c r="F598" s="77" t="s">
        <v>64</v>
      </c>
      <c r="G598" s="78"/>
      <c r="H598" s="26"/>
      <c r="I598" s="22">
        <v>10000000</v>
      </c>
      <c r="J598" s="24"/>
      <c r="K598" s="1"/>
    </row>
    <row r="599" spans="1:12" s="35" customFormat="1" ht="15" x14ac:dyDescent="0.2">
      <c r="A599" s="46"/>
      <c r="B599" s="46"/>
      <c r="C599" s="46"/>
      <c r="D599" s="11"/>
      <c r="E599" s="114" t="s">
        <v>61</v>
      </c>
      <c r="F599" s="25"/>
      <c r="G599" s="78"/>
      <c r="H599" s="26"/>
      <c r="I599" s="22">
        <v>10000000</v>
      </c>
      <c r="J599" s="24"/>
      <c r="K599" s="1"/>
    </row>
    <row r="600" spans="1:12" s="112" customFormat="1" ht="15" x14ac:dyDescent="0.2">
      <c r="A600" s="46"/>
      <c r="B600" s="46"/>
      <c r="C600" s="46"/>
      <c r="D600" s="11"/>
      <c r="E600" s="76" t="s">
        <v>161</v>
      </c>
      <c r="F600" s="101"/>
      <c r="G600" s="102"/>
      <c r="H600" s="43"/>
      <c r="I600" s="47"/>
      <c r="J600" s="48"/>
      <c r="K600" s="1"/>
    </row>
    <row r="601" spans="1:12" s="106" customFormat="1" ht="15" x14ac:dyDescent="0.2">
      <c r="A601" s="46"/>
      <c r="B601" s="46"/>
      <c r="C601" s="46"/>
      <c r="D601" s="11"/>
      <c r="E601" s="23" t="s">
        <v>162</v>
      </c>
      <c r="F601" s="77" t="s">
        <v>383</v>
      </c>
      <c r="G601" s="78">
        <v>67881798</v>
      </c>
      <c r="H601" s="43">
        <v>68.8</v>
      </c>
      <c r="I601" s="47">
        <v>3500000</v>
      </c>
      <c r="J601" s="48">
        <v>74</v>
      </c>
      <c r="K601" s="1"/>
    </row>
    <row r="602" spans="1:12" s="195" customFormat="1" ht="45" x14ac:dyDescent="0.2">
      <c r="A602" s="46" t="s">
        <v>9</v>
      </c>
      <c r="B602" s="46" t="s">
        <v>10</v>
      </c>
      <c r="C602" s="46" t="s">
        <v>13</v>
      </c>
      <c r="D602" s="11" t="s">
        <v>11</v>
      </c>
      <c r="E602" s="77"/>
      <c r="F602" s="25"/>
      <c r="G602" s="20"/>
      <c r="H602" s="26"/>
      <c r="I602" s="22">
        <f>I604+I606+I608+I611+I614+I617+I619+I622+I627+I639+I642+I645+I609+I648+I624+I630+I633+I636</f>
        <v>276358210</v>
      </c>
      <c r="J602" s="24"/>
      <c r="K602" s="20"/>
      <c r="L602" s="200"/>
    </row>
    <row r="603" spans="1:12" s="196" customFormat="1" ht="15" x14ac:dyDescent="0.2">
      <c r="A603" s="107"/>
      <c r="B603" s="107"/>
      <c r="C603" s="107"/>
      <c r="D603" s="108"/>
      <c r="E603" s="34" t="s">
        <v>91</v>
      </c>
      <c r="F603" s="25"/>
      <c r="G603" s="20"/>
      <c r="H603" s="26"/>
      <c r="I603" s="47"/>
      <c r="J603" s="48"/>
      <c r="K603" s="1"/>
      <c r="L603" s="201"/>
    </row>
    <row r="604" spans="1:12" s="35" customFormat="1" ht="68.25" customHeight="1" x14ac:dyDescent="0.2">
      <c r="A604" s="89"/>
      <c r="B604" s="89"/>
      <c r="C604" s="89"/>
      <c r="D604" s="109"/>
      <c r="E604" s="23" t="s">
        <v>163</v>
      </c>
      <c r="F604" s="77" t="s">
        <v>129</v>
      </c>
      <c r="G604" s="78">
        <v>68732881</v>
      </c>
      <c r="H604" s="43">
        <v>57.831675933968199</v>
      </c>
      <c r="I604" s="47">
        <v>2500000</v>
      </c>
      <c r="J604" s="48">
        <v>98.395351709467846</v>
      </c>
      <c r="K604" s="1"/>
    </row>
    <row r="605" spans="1:12" s="35" customFormat="1" ht="15" x14ac:dyDescent="0.2">
      <c r="A605" s="89"/>
      <c r="B605" s="89"/>
      <c r="C605" s="89"/>
      <c r="D605" s="109"/>
      <c r="E605" s="23" t="s">
        <v>61</v>
      </c>
      <c r="F605" s="77"/>
      <c r="G605" s="78"/>
      <c r="H605" s="43"/>
      <c r="I605" s="47">
        <v>80000</v>
      </c>
      <c r="J605" s="48"/>
      <c r="K605" s="1"/>
    </row>
    <row r="606" spans="1:12" s="35" customFormat="1" ht="30" x14ac:dyDescent="0.2">
      <c r="A606" s="89"/>
      <c r="B606" s="89"/>
      <c r="C606" s="89"/>
      <c r="D606" s="109"/>
      <c r="E606" s="23" t="s">
        <v>164</v>
      </c>
      <c r="F606" s="77" t="s">
        <v>129</v>
      </c>
      <c r="G606" s="78">
        <v>213720078</v>
      </c>
      <c r="H606" s="43">
        <v>50.002676865951734</v>
      </c>
      <c r="I606" s="47">
        <v>74737497</v>
      </c>
      <c r="J606" s="48">
        <v>94.330518164980276</v>
      </c>
      <c r="K606" s="1"/>
    </row>
    <row r="607" spans="1:12" s="35" customFormat="1" ht="15" x14ac:dyDescent="0.2">
      <c r="A607" s="89"/>
      <c r="B607" s="89"/>
      <c r="C607" s="89"/>
      <c r="D607" s="109"/>
      <c r="E607" s="23" t="s">
        <v>61</v>
      </c>
      <c r="F607" s="77"/>
      <c r="G607" s="78"/>
      <c r="H607" s="43"/>
      <c r="I607" s="47">
        <v>800000</v>
      </c>
      <c r="J607" s="48"/>
      <c r="K607" s="1"/>
    </row>
    <row r="608" spans="1:12" s="86" customFormat="1" ht="45" x14ac:dyDescent="0.2">
      <c r="A608" s="89"/>
      <c r="B608" s="89"/>
      <c r="C608" s="89"/>
      <c r="D608" s="109"/>
      <c r="E608" s="23" t="s">
        <v>691</v>
      </c>
      <c r="F608" s="77" t="s">
        <v>125</v>
      </c>
      <c r="G608" s="78">
        <v>66836288</v>
      </c>
      <c r="H608" s="43">
        <v>41.056751984790054</v>
      </c>
      <c r="I608" s="47">
        <v>21198238</v>
      </c>
      <c r="J608" s="48">
        <v>100</v>
      </c>
      <c r="K608" s="1"/>
    </row>
    <row r="609" spans="1:11" s="86" customFormat="1" ht="45" x14ac:dyDescent="0.2">
      <c r="A609" s="89"/>
      <c r="B609" s="89"/>
      <c r="C609" s="89"/>
      <c r="D609" s="109"/>
      <c r="E609" s="23" t="s">
        <v>692</v>
      </c>
      <c r="F609" s="77" t="s">
        <v>126</v>
      </c>
      <c r="G609" s="78">
        <v>171701338</v>
      </c>
      <c r="H609" s="43">
        <v>11.475331659908207</v>
      </c>
      <c r="I609" s="47">
        <v>9801762</v>
      </c>
      <c r="J609" s="48">
        <v>22.011208206193476</v>
      </c>
      <c r="K609" s="1"/>
    </row>
    <row r="610" spans="1:11" s="35" customFormat="1" ht="15" x14ac:dyDescent="0.2">
      <c r="A610" s="89"/>
      <c r="B610" s="89"/>
      <c r="C610" s="89"/>
      <c r="D610" s="109"/>
      <c r="E610" s="34" t="s">
        <v>165</v>
      </c>
      <c r="F610" s="77"/>
      <c r="G610" s="78"/>
      <c r="H610" s="43"/>
      <c r="I610" s="47"/>
      <c r="J610" s="48"/>
      <c r="K610" s="1"/>
    </row>
    <row r="611" spans="1:11" s="35" customFormat="1" ht="45" x14ac:dyDescent="0.2">
      <c r="A611" s="89"/>
      <c r="B611" s="89"/>
      <c r="C611" s="89"/>
      <c r="D611" s="109"/>
      <c r="E611" s="23" t="s">
        <v>210</v>
      </c>
      <c r="F611" s="77" t="s">
        <v>277</v>
      </c>
      <c r="G611" s="78">
        <v>145873841</v>
      </c>
      <c r="H611" s="43">
        <v>47.3</v>
      </c>
      <c r="I611" s="47">
        <v>5107900</v>
      </c>
      <c r="J611" s="48">
        <v>76.8</v>
      </c>
      <c r="K611" s="1"/>
    </row>
    <row r="612" spans="1:11" s="35" customFormat="1" ht="15" x14ac:dyDescent="0.2">
      <c r="A612" s="89"/>
      <c r="B612" s="89"/>
      <c r="C612" s="89"/>
      <c r="D612" s="109"/>
      <c r="E612" s="23" t="s">
        <v>61</v>
      </c>
      <c r="F612" s="77"/>
      <c r="G612" s="78"/>
      <c r="H612" s="43"/>
      <c r="I612" s="47">
        <v>398751</v>
      </c>
      <c r="J612" s="48"/>
      <c r="K612" s="1"/>
    </row>
    <row r="613" spans="1:11" s="86" customFormat="1" ht="15" x14ac:dyDescent="0.2">
      <c r="A613" s="89"/>
      <c r="B613" s="89"/>
      <c r="C613" s="89"/>
      <c r="D613" s="109"/>
      <c r="E613" s="34" t="s">
        <v>161</v>
      </c>
      <c r="F613" s="77"/>
      <c r="G613" s="78"/>
      <c r="H613" s="43"/>
      <c r="I613" s="47"/>
      <c r="J613" s="48"/>
      <c r="K613" s="1"/>
    </row>
    <row r="614" spans="1:11" s="35" customFormat="1" ht="33" customHeight="1" x14ac:dyDescent="0.2">
      <c r="A614" s="89"/>
      <c r="B614" s="89"/>
      <c r="C614" s="89"/>
      <c r="D614" s="109"/>
      <c r="E614" s="23" t="s">
        <v>166</v>
      </c>
      <c r="F614" s="77" t="s">
        <v>282</v>
      </c>
      <c r="G614" s="78">
        <v>219954849</v>
      </c>
      <c r="H614" s="43">
        <v>27.767239630166095</v>
      </c>
      <c r="I614" s="115">
        <v>12408473</v>
      </c>
      <c r="J614" s="93">
        <v>33.408612419360665</v>
      </c>
      <c r="K614" s="1"/>
    </row>
    <row r="615" spans="1:11" s="35" customFormat="1" ht="15" x14ac:dyDescent="0.2">
      <c r="A615" s="89"/>
      <c r="B615" s="89"/>
      <c r="C615" s="89"/>
      <c r="D615" s="109"/>
      <c r="E615" s="23" t="s">
        <v>61</v>
      </c>
      <c r="F615" s="77"/>
      <c r="G615" s="78"/>
      <c r="H615" s="43"/>
      <c r="I615" s="47">
        <v>500000</v>
      </c>
      <c r="J615" s="48"/>
      <c r="K615" s="1"/>
    </row>
    <row r="616" spans="1:11" s="35" customFormat="1" ht="15" x14ac:dyDescent="0.2">
      <c r="A616" s="89"/>
      <c r="B616" s="89"/>
      <c r="C616" s="89"/>
      <c r="D616" s="109"/>
      <c r="E616" s="34" t="s">
        <v>82</v>
      </c>
      <c r="F616" s="77"/>
      <c r="G616" s="78"/>
      <c r="H616" s="43"/>
      <c r="I616" s="47"/>
      <c r="J616" s="48"/>
      <c r="K616" s="1"/>
    </row>
    <row r="617" spans="1:11" s="86" customFormat="1" ht="60" x14ac:dyDescent="0.2">
      <c r="A617" s="89"/>
      <c r="B617" s="89"/>
      <c r="C617" s="89"/>
      <c r="D617" s="109"/>
      <c r="E617" s="23" t="s">
        <v>167</v>
      </c>
      <c r="F617" s="77" t="s">
        <v>277</v>
      </c>
      <c r="G617" s="78">
        <v>58189738</v>
      </c>
      <c r="H617" s="43">
        <v>64.831233644667734</v>
      </c>
      <c r="I617" s="47">
        <v>3812640</v>
      </c>
      <c r="J617" s="48">
        <v>96.27535700538813</v>
      </c>
      <c r="K617" s="1"/>
    </row>
    <row r="618" spans="1:11" s="35" customFormat="1" ht="15" x14ac:dyDescent="0.2">
      <c r="A618" s="89"/>
      <c r="B618" s="89"/>
      <c r="C618" s="89"/>
      <c r="D618" s="109"/>
      <c r="E618" s="34" t="s">
        <v>98</v>
      </c>
      <c r="F618" s="77"/>
      <c r="G618" s="78"/>
      <c r="H618" s="43"/>
      <c r="I618" s="47"/>
      <c r="J618" s="48"/>
      <c r="K618" s="1"/>
    </row>
    <row r="619" spans="1:11" s="35" customFormat="1" ht="15" x14ac:dyDescent="0.2">
      <c r="A619" s="89"/>
      <c r="B619" s="89"/>
      <c r="C619" s="89"/>
      <c r="D619" s="109"/>
      <c r="E619" s="23" t="s">
        <v>384</v>
      </c>
      <c r="F619" s="77" t="s">
        <v>278</v>
      </c>
      <c r="G619" s="78">
        <v>60085431</v>
      </c>
      <c r="H619" s="43">
        <v>65.099999999999994</v>
      </c>
      <c r="I619" s="47">
        <v>11500000</v>
      </c>
      <c r="J619" s="48">
        <v>97.987116044819587</v>
      </c>
      <c r="K619" s="1"/>
    </row>
    <row r="620" spans="1:11" s="35" customFormat="1" ht="15" x14ac:dyDescent="0.2">
      <c r="A620" s="89"/>
      <c r="B620" s="89"/>
      <c r="C620" s="89"/>
      <c r="D620" s="109"/>
      <c r="E620" s="23" t="s">
        <v>61</v>
      </c>
      <c r="F620" s="77"/>
      <c r="G620" s="78"/>
      <c r="H620" s="43"/>
      <c r="I620" s="47">
        <v>40000</v>
      </c>
      <c r="J620" s="48"/>
      <c r="K620" s="1"/>
    </row>
    <row r="621" spans="1:11" s="86" customFormat="1" ht="15" x14ac:dyDescent="0.2">
      <c r="A621" s="89"/>
      <c r="B621" s="89"/>
      <c r="C621" s="89"/>
      <c r="D621" s="109"/>
      <c r="E621" s="34" t="s">
        <v>94</v>
      </c>
      <c r="F621" s="77"/>
      <c r="G621" s="78"/>
      <c r="H621" s="43"/>
      <c r="I621" s="47"/>
      <c r="J621" s="48"/>
      <c r="K621" s="1"/>
    </row>
    <row r="622" spans="1:11" s="35" customFormat="1" ht="45" x14ac:dyDescent="0.2">
      <c r="A622" s="89"/>
      <c r="B622" s="89"/>
      <c r="C622" s="89"/>
      <c r="D622" s="109"/>
      <c r="E622" s="23" t="s">
        <v>168</v>
      </c>
      <c r="F622" s="77" t="s">
        <v>129</v>
      </c>
      <c r="G622" s="78">
        <v>36165630</v>
      </c>
      <c r="H622" s="43">
        <v>55.7</v>
      </c>
      <c r="I622" s="47">
        <v>2000000</v>
      </c>
      <c r="J622" s="48">
        <v>88.292009982958959</v>
      </c>
      <c r="K622" s="1"/>
    </row>
    <row r="623" spans="1:11" s="35" customFormat="1" ht="15" x14ac:dyDescent="0.2">
      <c r="A623" s="89"/>
      <c r="B623" s="89"/>
      <c r="C623" s="89"/>
      <c r="D623" s="109"/>
      <c r="E623" s="116" t="s">
        <v>385</v>
      </c>
      <c r="F623" s="77"/>
      <c r="G623" s="78"/>
      <c r="H623" s="43"/>
      <c r="I623" s="47"/>
      <c r="J623" s="48"/>
      <c r="K623" s="1"/>
    </row>
    <row r="624" spans="1:11" s="35" customFormat="1" ht="30" x14ac:dyDescent="0.2">
      <c r="A624" s="89"/>
      <c r="B624" s="89"/>
      <c r="C624" s="89"/>
      <c r="D624" s="109"/>
      <c r="E624" s="114" t="s">
        <v>386</v>
      </c>
      <c r="F624" s="77" t="s">
        <v>338</v>
      </c>
      <c r="G624" s="78">
        <v>98436264</v>
      </c>
      <c r="H624" s="43">
        <v>15.671314059216213</v>
      </c>
      <c r="I624" s="47">
        <v>25131000</v>
      </c>
      <c r="J624" s="48">
        <v>89.220281663676303</v>
      </c>
      <c r="K624" s="1"/>
    </row>
    <row r="625" spans="1:11" s="35" customFormat="1" ht="15" x14ac:dyDescent="0.2">
      <c r="A625" s="89"/>
      <c r="B625" s="89"/>
      <c r="C625" s="89"/>
      <c r="D625" s="109"/>
      <c r="E625" s="114" t="s">
        <v>61</v>
      </c>
      <c r="F625" s="77"/>
      <c r="G625" s="78"/>
      <c r="H625" s="43"/>
      <c r="I625" s="47">
        <v>200000</v>
      </c>
      <c r="J625" s="48"/>
      <c r="K625" s="1"/>
    </row>
    <row r="626" spans="1:11" s="106" customFormat="1" ht="15" x14ac:dyDescent="0.2">
      <c r="A626" s="27"/>
      <c r="B626" s="27"/>
      <c r="C626" s="27"/>
      <c r="D626" s="30"/>
      <c r="E626" s="34" t="s">
        <v>169</v>
      </c>
      <c r="F626" s="77"/>
      <c r="G626" s="78"/>
      <c r="H626" s="43"/>
      <c r="I626" s="47"/>
      <c r="J626" s="48"/>
      <c r="K626" s="1"/>
    </row>
    <row r="627" spans="1:11" s="35" customFormat="1" ht="45" x14ac:dyDescent="0.2">
      <c r="A627" s="27"/>
      <c r="B627" s="27"/>
      <c r="C627" s="27"/>
      <c r="D627" s="30"/>
      <c r="E627" s="23" t="s">
        <v>170</v>
      </c>
      <c r="F627" s="77" t="s">
        <v>132</v>
      </c>
      <c r="G627" s="78">
        <v>47999365</v>
      </c>
      <c r="H627" s="43">
        <v>53.993322619997166</v>
      </c>
      <c r="I627" s="47">
        <v>9500000</v>
      </c>
      <c r="J627" s="48">
        <v>100</v>
      </c>
      <c r="K627" s="1"/>
    </row>
    <row r="628" spans="1:11" s="35" customFormat="1" ht="15" x14ac:dyDescent="0.2">
      <c r="A628" s="27"/>
      <c r="B628" s="27"/>
      <c r="C628" s="27"/>
      <c r="D628" s="30"/>
      <c r="E628" s="105" t="s">
        <v>61</v>
      </c>
      <c r="F628" s="77"/>
      <c r="G628" s="78"/>
      <c r="H628" s="43"/>
      <c r="I628" s="47">
        <v>140000</v>
      </c>
      <c r="J628" s="48"/>
      <c r="K628" s="1"/>
    </row>
    <row r="629" spans="1:11" s="106" customFormat="1" ht="15" x14ac:dyDescent="0.2">
      <c r="A629" s="27"/>
      <c r="B629" s="27"/>
      <c r="C629" s="27"/>
      <c r="D629" s="30"/>
      <c r="E629" s="116" t="s">
        <v>387</v>
      </c>
      <c r="F629" s="77"/>
      <c r="G629" s="78"/>
      <c r="H629" s="43"/>
      <c r="I629" s="47"/>
      <c r="J629" s="48"/>
      <c r="K629" s="1"/>
    </row>
    <row r="630" spans="1:11" s="106" customFormat="1" ht="30" x14ac:dyDescent="0.2">
      <c r="A630" s="27"/>
      <c r="B630" s="27"/>
      <c r="C630" s="27"/>
      <c r="D630" s="30"/>
      <c r="E630" s="114" t="s">
        <v>388</v>
      </c>
      <c r="F630" s="77" t="s">
        <v>278</v>
      </c>
      <c r="G630" s="78">
        <v>41340950</v>
      </c>
      <c r="H630" s="43">
        <v>45.6</v>
      </c>
      <c r="I630" s="47">
        <v>5000000</v>
      </c>
      <c r="J630" s="48">
        <v>100</v>
      </c>
      <c r="K630" s="1"/>
    </row>
    <row r="631" spans="1:11" s="106" customFormat="1" ht="15" x14ac:dyDescent="0.2">
      <c r="A631" s="27"/>
      <c r="B631" s="27"/>
      <c r="C631" s="27"/>
      <c r="D631" s="30"/>
      <c r="E631" s="114" t="s">
        <v>61</v>
      </c>
      <c r="F631" s="77"/>
      <c r="G631" s="78"/>
      <c r="H631" s="43"/>
      <c r="I631" s="47">
        <v>206471</v>
      </c>
      <c r="J631" s="48"/>
      <c r="K631" s="1"/>
    </row>
    <row r="632" spans="1:11" s="106" customFormat="1" ht="15" x14ac:dyDescent="0.2">
      <c r="A632" s="27"/>
      <c r="B632" s="27"/>
      <c r="C632" s="27"/>
      <c r="D632" s="30"/>
      <c r="E632" s="116" t="s">
        <v>389</v>
      </c>
      <c r="F632" s="77"/>
      <c r="G632" s="78"/>
      <c r="H632" s="43"/>
      <c r="I632" s="47"/>
      <c r="J632" s="48"/>
      <c r="K632" s="1"/>
    </row>
    <row r="633" spans="1:11" s="106" customFormat="1" ht="30" x14ac:dyDescent="0.2">
      <c r="A633" s="27"/>
      <c r="B633" s="27"/>
      <c r="C633" s="27"/>
      <c r="D633" s="30"/>
      <c r="E633" s="114" t="s">
        <v>390</v>
      </c>
      <c r="F633" s="77" t="s">
        <v>277</v>
      </c>
      <c r="G633" s="78">
        <v>83708050</v>
      </c>
      <c r="H633" s="43">
        <v>63.1</v>
      </c>
      <c r="I633" s="47">
        <v>32774521</v>
      </c>
      <c r="J633" s="48">
        <v>95.768172834034488</v>
      </c>
      <c r="K633" s="1"/>
    </row>
    <row r="634" spans="1:11" s="106" customFormat="1" ht="15" x14ac:dyDescent="0.2">
      <c r="A634" s="27"/>
      <c r="B634" s="27"/>
      <c r="C634" s="27"/>
      <c r="D634" s="30"/>
      <c r="E634" s="114" t="s">
        <v>61</v>
      </c>
      <c r="F634" s="77"/>
      <c r="G634" s="78"/>
      <c r="H634" s="43"/>
      <c r="I634" s="47">
        <v>38333</v>
      </c>
      <c r="J634" s="48"/>
      <c r="K634" s="1"/>
    </row>
    <row r="635" spans="1:11" s="106" customFormat="1" ht="15" x14ac:dyDescent="0.2">
      <c r="A635" s="27"/>
      <c r="B635" s="27"/>
      <c r="C635" s="27"/>
      <c r="D635" s="30"/>
      <c r="E635" s="116" t="s">
        <v>391</v>
      </c>
      <c r="F635" s="77"/>
      <c r="G635" s="78"/>
      <c r="H635" s="43"/>
      <c r="I635" s="47"/>
      <c r="J635" s="48"/>
      <c r="K635" s="1"/>
    </row>
    <row r="636" spans="1:11" s="106" customFormat="1" ht="30" x14ac:dyDescent="0.2">
      <c r="A636" s="27"/>
      <c r="B636" s="27"/>
      <c r="C636" s="27"/>
      <c r="D636" s="30"/>
      <c r="E636" s="99" t="s">
        <v>392</v>
      </c>
      <c r="F636" s="77" t="s">
        <v>278</v>
      </c>
      <c r="G636" s="78">
        <v>23066361</v>
      </c>
      <c r="H636" s="43">
        <v>45.4</v>
      </c>
      <c r="I636" s="47">
        <v>5404020</v>
      </c>
      <c r="J636" s="48">
        <v>99.999986994047305</v>
      </c>
      <c r="K636" s="1"/>
    </row>
    <row r="637" spans="1:11" s="106" customFormat="1" ht="15" x14ac:dyDescent="0.2">
      <c r="A637" s="27"/>
      <c r="B637" s="27"/>
      <c r="C637" s="27"/>
      <c r="D637" s="30"/>
      <c r="E637" s="99" t="s">
        <v>61</v>
      </c>
      <c r="F637" s="77"/>
      <c r="G637" s="78"/>
      <c r="H637" s="43"/>
      <c r="I637" s="47">
        <v>200000</v>
      </c>
      <c r="J637" s="48"/>
      <c r="K637" s="1"/>
    </row>
    <row r="638" spans="1:11" s="106" customFormat="1" ht="15" x14ac:dyDescent="0.2">
      <c r="A638" s="27"/>
      <c r="B638" s="27"/>
      <c r="C638" s="27"/>
      <c r="D638" s="30"/>
      <c r="E638" s="34" t="s">
        <v>570</v>
      </c>
      <c r="F638" s="77"/>
      <c r="G638" s="78"/>
      <c r="H638" s="43"/>
      <c r="I638" s="47"/>
      <c r="J638" s="48"/>
      <c r="K638" s="1"/>
    </row>
    <row r="639" spans="1:11" s="106" customFormat="1" ht="30" x14ac:dyDescent="0.2">
      <c r="A639" s="27"/>
      <c r="B639" s="27"/>
      <c r="C639" s="27"/>
      <c r="D639" s="30"/>
      <c r="E639" s="23" t="s">
        <v>99</v>
      </c>
      <c r="F639" s="77" t="s">
        <v>132</v>
      </c>
      <c r="G639" s="78">
        <v>27606851</v>
      </c>
      <c r="H639" s="43">
        <v>3.1194575578359154</v>
      </c>
      <c r="I639" s="47">
        <v>2806805</v>
      </c>
      <c r="J639" s="48">
        <v>13.28651717647913</v>
      </c>
      <c r="K639" s="1"/>
    </row>
    <row r="640" spans="1:11" s="106" customFormat="1" ht="15" x14ac:dyDescent="0.2">
      <c r="A640" s="27"/>
      <c r="B640" s="27"/>
      <c r="C640" s="27"/>
      <c r="D640" s="30"/>
      <c r="E640" s="23" t="s">
        <v>61</v>
      </c>
      <c r="F640" s="77"/>
      <c r="G640" s="78"/>
      <c r="H640" s="43"/>
      <c r="I640" s="47">
        <v>296805</v>
      </c>
      <c r="J640" s="48"/>
      <c r="K640" s="1"/>
    </row>
    <row r="641" spans="1:11" s="35" customFormat="1" ht="15" x14ac:dyDescent="0.2">
      <c r="A641" s="27"/>
      <c r="B641" s="27"/>
      <c r="C641" s="27"/>
      <c r="D641" s="30"/>
      <c r="E641" s="34" t="s">
        <v>571</v>
      </c>
      <c r="F641" s="77"/>
      <c r="G641" s="78"/>
      <c r="H641" s="43"/>
      <c r="I641" s="47"/>
      <c r="J641" s="48"/>
      <c r="K641" s="1"/>
    </row>
    <row r="642" spans="1:11" s="35" customFormat="1" ht="30" x14ac:dyDescent="0.2">
      <c r="A642" s="27"/>
      <c r="B642" s="27"/>
      <c r="C642" s="27"/>
      <c r="D642" s="30"/>
      <c r="E642" s="23" t="s">
        <v>100</v>
      </c>
      <c r="F642" s="77" t="s">
        <v>281</v>
      </c>
      <c r="G642" s="78">
        <v>35417961</v>
      </c>
      <c r="H642" s="43">
        <v>30.1</v>
      </c>
      <c r="I642" s="47">
        <v>4506000</v>
      </c>
      <c r="J642" s="48">
        <v>88.706295091352089</v>
      </c>
      <c r="K642" s="1"/>
    </row>
    <row r="643" spans="1:11" s="35" customFormat="1" ht="15" x14ac:dyDescent="0.2">
      <c r="A643" s="27"/>
      <c r="B643" s="27"/>
      <c r="C643" s="27"/>
      <c r="D643" s="30"/>
      <c r="E643" s="23" t="s">
        <v>61</v>
      </c>
      <c r="F643" s="77"/>
      <c r="G643" s="78"/>
      <c r="H643" s="43"/>
      <c r="I643" s="47">
        <v>140000</v>
      </c>
      <c r="J643" s="48"/>
      <c r="K643" s="1"/>
    </row>
    <row r="644" spans="1:11" s="35" customFormat="1" ht="15" x14ac:dyDescent="0.2">
      <c r="A644" s="27"/>
      <c r="B644" s="27"/>
      <c r="C644" s="27"/>
      <c r="D644" s="30"/>
      <c r="E644" s="34" t="s">
        <v>172</v>
      </c>
      <c r="F644" s="77"/>
      <c r="G644" s="78"/>
      <c r="H644" s="43"/>
      <c r="I644" s="47"/>
      <c r="J644" s="48"/>
      <c r="K644" s="1"/>
    </row>
    <row r="645" spans="1:11" s="35" customFormat="1" ht="30" x14ac:dyDescent="0.2">
      <c r="A645" s="27"/>
      <c r="B645" s="27"/>
      <c r="C645" s="27"/>
      <c r="D645" s="30"/>
      <c r="E645" s="23" t="s">
        <v>173</v>
      </c>
      <c r="F645" s="77" t="s">
        <v>132</v>
      </c>
      <c r="G645" s="78">
        <v>86504417</v>
      </c>
      <c r="H645" s="43">
        <v>18.705501477456348</v>
      </c>
      <c r="I645" s="47">
        <v>40846480</v>
      </c>
      <c r="J645" s="48">
        <v>91.428508211320576</v>
      </c>
      <c r="K645" s="1"/>
    </row>
    <row r="646" spans="1:11" s="35" customFormat="1" ht="15" x14ac:dyDescent="0.2">
      <c r="A646" s="27"/>
      <c r="B646" s="27"/>
      <c r="C646" s="27"/>
      <c r="D646" s="30"/>
      <c r="E646" s="23" t="s">
        <v>61</v>
      </c>
      <c r="F646" s="77"/>
      <c r="G646" s="78"/>
      <c r="H646" s="43"/>
      <c r="I646" s="47">
        <v>705749</v>
      </c>
      <c r="J646" s="48"/>
      <c r="K646" s="1"/>
    </row>
    <row r="647" spans="1:11" s="35" customFormat="1" ht="15" x14ac:dyDescent="0.2">
      <c r="A647" s="27"/>
      <c r="B647" s="27"/>
      <c r="C647" s="27"/>
      <c r="D647" s="30"/>
      <c r="E647" s="34" t="s">
        <v>246</v>
      </c>
      <c r="F647" s="77"/>
      <c r="G647" s="78"/>
      <c r="H647" s="43"/>
      <c r="I647" s="47"/>
      <c r="J647" s="48"/>
      <c r="K647" s="1"/>
    </row>
    <row r="648" spans="1:11" s="35" customFormat="1" ht="30" x14ac:dyDescent="0.2">
      <c r="A648" s="27"/>
      <c r="B648" s="27"/>
      <c r="C648" s="27"/>
      <c r="D648" s="30"/>
      <c r="E648" s="23" t="s">
        <v>247</v>
      </c>
      <c r="F648" s="77" t="s">
        <v>129</v>
      </c>
      <c r="G648" s="78">
        <v>63293282</v>
      </c>
      <c r="H648" s="43">
        <v>66.102584157351814</v>
      </c>
      <c r="I648" s="47">
        <v>7322874</v>
      </c>
      <c r="J648" s="48">
        <v>93.885129862597424</v>
      </c>
      <c r="K648" s="1"/>
    </row>
    <row r="649" spans="1:11" s="35" customFormat="1" ht="15.75" customHeight="1" x14ac:dyDescent="0.2">
      <c r="A649" s="27"/>
      <c r="B649" s="27"/>
      <c r="C649" s="27"/>
      <c r="D649" s="30"/>
      <c r="E649" s="105" t="s">
        <v>61</v>
      </c>
      <c r="F649" s="77"/>
      <c r="G649" s="78"/>
      <c r="H649" s="43"/>
      <c r="I649" s="47">
        <v>5900</v>
      </c>
      <c r="J649" s="48"/>
      <c r="K649" s="1"/>
    </row>
    <row r="650" spans="1:11" s="35" customFormat="1" ht="45" x14ac:dyDescent="0.2">
      <c r="A650" s="46" t="s">
        <v>616</v>
      </c>
      <c r="B650" s="46" t="s">
        <v>617</v>
      </c>
      <c r="C650" s="46" t="s">
        <v>13</v>
      </c>
      <c r="D650" s="11" t="s">
        <v>618</v>
      </c>
      <c r="E650" s="77"/>
      <c r="F650" s="25"/>
      <c r="G650" s="20"/>
      <c r="H650" s="26"/>
      <c r="I650" s="22">
        <f>I652+I654</f>
        <v>35000000</v>
      </c>
      <c r="J650" s="24"/>
      <c r="K650" s="1"/>
    </row>
    <row r="651" spans="1:11" s="35" customFormat="1" ht="15.75" customHeight="1" x14ac:dyDescent="0.2">
      <c r="A651" s="148"/>
      <c r="B651" s="148"/>
      <c r="C651" s="149"/>
      <c r="D651" s="150"/>
      <c r="E651" s="34" t="s">
        <v>91</v>
      </c>
      <c r="F651" s="77"/>
      <c r="G651" s="78"/>
      <c r="H651" s="43"/>
      <c r="I651" s="47"/>
      <c r="J651" s="48"/>
      <c r="K651" s="1"/>
    </row>
    <row r="652" spans="1:11" s="35" customFormat="1" ht="30" x14ac:dyDescent="0.2">
      <c r="A652" s="148"/>
      <c r="B652" s="148"/>
      <c r="C652" s="149"/>
      <c r="D652" s="150"/>
      <c r="E652" s="23" t="s">
        <v>619</v>
      </c>
      <c r="F652" s="77" t="s">
        <v>277</v>
      </c>
      <c r="G652" s="78">
        <v>213720078</v>
      </c>
      <c r="H652" s="43">
        <v>50.002676865951734</v>
      </c>
      <c r="I652" s="47">
        <v>20000000</v>
      </c>
      <c r="J652" s="48">
        <v>94.299168747262016</v>
      </c>
      <c r="K652" s="1"/>
    </row>
    <row r="653" spans="1:11" s="35" customFormat="1" ht="15.75" customHeight="1" x14ac:dyDescent="0.2">
      <c r="A653" s="148"/>
      <c r="B653" s="148"/>
      <c r="C653" s="149"/>
      <c r="D653" s="150"/>
      <c r="E653" s="44" t="s">
        <v>589</v>
      </c>
      <c r="F653" s="77"/>
      <c r="G653" s="78"/>
      <c r="H653" s="43"/>
      <c r="I653" s="47"/>
      <c r="J653" s="48"/>
      <c r="K653" s="1"/>
    </row>
    <row r="654" spans="1:11" s="35" customFormat="1" ht="30" x14ac:dyDescent="0.2">
      <c r="A654" s="148"/>
      <c r="B654" s="148"/>
      <c r="C654" s="149"/>
      <c r="D654" s="150"/>
      <c r="E654" s="145" t="s">
        <v>590</v>
      </c>
      <c r="F654" s="77" t="s">
        <v>278</v>
      </c>
      <c r="G654" s="78">
        <v>37469970</v>
      </c>
      <c r="H654" s="43">
        <v>39.850845890722624</v>
      </c>
      <c r="I654" s="47">
        <v>15000000</v>
      </c>
      <c r="J654" s="48">
        <v>79.882903562506186</v>
      </c>
      <c r="K654" s="1"/>
    </row>
    <row r="655" spans="1:11" s="35" customFormat="1" ht="60" x14ac:dyDescent="0.2">
      <c r="A655" s="46" t="s">
        <v>671</v>
      </c>
      <c r="B655" s="46" t="s">
        <v>667</v>
      </c>
      <c r="C655" s="46">
        <v>490</v>
      </c>
      <c r="D655" s="11" t="s">
        <v>668</v>
      </c>
      <c r="E655" s="181"/>
      <c r="F655" s="77"/>
      <c r="G655" s="78"/>
      <c r="H655" s="43"/>
      <c r="I655" s="22">
        <f>I657</f>
        <v>22342705</v>
      </c>
      <c r="J655" s="48"/>
      <c r="K655" s="1"/>
    </row>
    <row r="656" spans="1:11" s="35" customFormat="1" ht="15.75" customHeight="1" x14ac:dyDescent="0.25">
      <c r="A656" s="170"/>
      <c r="B656" s="170"/>
      <c r="C656" s="170"/>
      <c r="D656" s="170"/>
      <c r="E656" s="76" t="s">
        <v>82</v>
      </c>
      <c r="F656" s="101"/>
      <c r="G656" s="102"/>
      <c r="H656" s="87"/>
      <c r="I656" s="90"/>
      <c r="J656" s="88"/>
      <c r="K656" s="1"/>
    </row>
    <row r="657" spans="1:11" s="35" customFormat="1" ht="30" x14ac:dyDescent="0.2">
      <c r="A657" s="89"/>
      <c r="B657" s="89"/>
      <c r="C657" s="89"/>
      <c r="D657" s="109"/>
      <c r="E657" s="23" t="s">
        <v>602</v>
      </c>
      <c r="F657" s="77" t="s">
        <v>134</v>
      </c>
      <c r="G657" s="78">
        <v>133702605</v>
      </c>
      <c r="H657" s="43">
        <v>7.1697017421612692</v>
      </c>
      <c r="I657" s="47">
        <v>22342705</v>
      </c>
      <c r="J657" s="48">
        <v>23.880449449732115</v>
      </c>
      <c r="K657" s="1"/>
    </row>
    <row r="658" spans="1:11" s="35" customFormat="1" ht="15" x14ac:dyDescent="0.2">
      <c r="A658" s="89"/>
      <c r="B658" s="89"/>
      <c r="C658" s="89"/>
      <c r="D658" s="109"/>
      <c r="E658" s="23" t="s">
        <v>61</v>
      </c>
      <c r="F658" s="77"/>
      <c r="G658" s="78"/>
      <c r="H658" s="43"/>
      <c r="I658" s="47">
        <v>576850</v>
      </c>
      <c r="J658" s="48"/>
      <c r="K658" s="1"/>
    </row>
    <row r="659" spans="1:11" s="35" customFormat="1" ht="90" x14ac:dyDescent="0.2">
      <c r="A659" s="46" t="s">
        <v>251</v>
      </c>
      <c r="B659" s="46" t="s">
        <v>252</v>
      </c>
      <c r="C659" s="46" t="s">
        <v>13</v>
      </c>
      <c r="D659" s="11" t="s">
        <v>253</v>
      </c>
      <c r="E659" s="105"/>
      <c r="F659" s="77"/>
      <c r="G659" s="78"/>
      <c r="H659" s="43"/>
      <c r="I659" s="22">
        <f>I661+I663+I664+I666+I667+I669+I671+I672+I673+I674+I675+I676+I678+I680+I681+I682+I683+I684+I685+I686+I687+I689+I693+I690+I691</f>
        <v>4124648</v>
      </c>
      <c r="J659" s="48"/>
      <c r="K659" s="1"/>
    </row>
    <row r="660" spans="1:11" s="35" customFormat="1" ht="15" x14ac:dyDescent="0.2">
      <c r="A660" s="27"/>
      <c r="B660" s="27"/>
      <c r="C660" s="27"/>
      <c r="D660" s="30"/>
      <c r="E660" s="34" t="s">
        <v>91</v>
      </c>
      <c r="F660" s="77"/>
      <c r="G660" s="78"/>
      <c r="H660" s="43"/>
      <c r="I660" s="47"/>
      <c r="J660" s="48"/>
      <c r="K660" s="1"/>
    </row>
    <row r="661" spans="1:11" s="35" customFormat="1" ht="60" x14ac:dyDescent="0.2">
      <c r="A661" s="27"/>
      <c r="B661" s="27"/>
      <c r="C661" s="27"/>
      <c r="D661" s="30"/>
      <c r="E661" s="23" t="s">
        <v>254</v>
      </c>
      <c r="F661" s="77" t="s">
        <v>277</v>
      </c>
      <c r="G661" s="78">
        <v>80747794</v>
      </c>
      <c r="H661" s="43">
        <v>15.562814743892575</v>
      </c>
      <c r="I661" s="47">
        <v>1100000</v>
      </c>
      <c r="J661" s="48">
        <v>67.792495557216085</v>
      </c>
      <c r="K661" s="1"/>
    </row>
    <row r="662" spans="1:11" s="35" customFormat="1" ht="15" x14ac:dyDescent="0.2">
      <c r="A662" s="27"/>
      <c r="B662" s="27"/>
      <c r="C662" s="27"/>
      <c r="D662" s="30"/>
      <c r="E662" s="105" t="s">
        <v>61</v>
      </c>
      <c r="F662" s="77"/>
      <c r="G662" s="78"/>
      <c r="H662" s="43"/>
      <c r="I662" s="47">
        <v>500000</v>
      </c>
      <c r="J662" s="48"/>
      <c r="K662" s="1"/>
    </row>
    <row r="663" spans="1:11" s="35" customFormat="1" ht="45" x14ac:dyDescent="0.2">
      <c r="A663" s="27"/>
      <c r="B663" s="27"/>
      <c r="C663" s="27"/>
      <c r="D663" s="30"/>
      <c r="E663" s="23" t="s">
        <v>255</v>
      </c>
      <c r="F663" s="77" t="s">
        <v>278</v>
      </c>
      <c r="G663" s="78">
        <v>5180799.21</v>
      </c>
      <c r="H663" s="43">
        <v>69.947802705907222</v>
      </c>
      <c r="I663" s="47">
        <v>20000</v>
      </c>
      <c r="J663" s="48">
        <v>70.333843530677967</v>
      </c>
      <c r="K663" s="1"/>
    </row>
    <row r="664" spans="1:11" s="35" customFormat="1" ht="45" x14ac:dyDescent="0.2">
      <c r="A664" s="27"/>
      <c r="B664" s="27"/>
      <c r="C664" s="27"/>
      <c r="D664" s="30"/>
      <c r="E664" s="23" t="s">
        <v>256</v>
      </c>
      <c r="F664" s="77" t="s">
        <v>278</v>
      </c>
      <c r="G664" s="78">
        <v>7800206</v>
      </c>
      <c r="H664" s="43">
        <v>88.681427131539863</v>
      </c>
      <c r="I664" s="47">
        <v>255303</v>
      </c>
      <c r="J664" s="48">
        <v>95.599056999263865</v>
      </c>
      <c r="K664" s="1"/>
    </row>
    <row r="665" spans="1:11" s="35" customFormat="1" ht="15" x14ac:dyDescent="0.2">
      <c r="A665" s="27"/>
      <c r="B665" s="27"/>
      <c r="C665" s="27"/>
      <c r="D665" s="30"/>
      <c r="E665" s="105" t="s">
        <v>61</v>
      </c>
      <c r="F665" s="77"/>
      <c r="G665" s="78"/>
      <c r="H665" s="43"/>
      <c r="I665" s="47">
        <v>115853</v>
      </c>
      <c r="J665" s="48"/>
      <c r="K665" s="1"/>
    </row>
    <row r="666" spans="1:11" s="35" customFormat="1" ht="45" x14ac:dyDescent="0.2">
      <c r="A666" s="27"/>
      <c r="B666" s="27"/>
      <c r="C666" s="27"/>
      <c r="D666" s="30"/>
      <c r="E666" s="23" t="s">
        <v>257</v>
      </c>
      <c r="F666" s="77" t="s">
        <v>278</v>
      </c>
      <c r="G666" s="78">
        <v>9158205</v>
      </c>
      <c r="H666" s="43">
        <v>18.616311820929976</v>
      </c>
      <c r="I666" s="47">
        <v>100000</v>
      </c>
      <c r="J666" s="48">
        <v>94.60980716199299</v>
      </c>
      <c r="K666" s="1"/>
    </row>
    <row r="667" spans="1:11" s="35" customFormat="1" ht="30" x14ac:dyDescent="0.2">
      <c r="A667" s="27"/>
      <c r="B667" s="27"/>
      <c r="C667" s="27"/>
      <c r="D667" s="30"/>
      <c r="E667" s="23" t="s">
        <v>258</v>
      </c>
      <c r="F667" s="77" t="s">
        <v>278</v>
      </c>
      <c r="G667" s="78">
        <v>27489328</v>
      </c>
      <c r="H667" s="43">
        <v>19.51679211656247</v>
      </c>
      <c r="I667" s="47">
        <v>159881</v>
      </c>
      <c r="J667" s="48">
        <v>47.416711896340288</v>
      </c>
      <c r="K667" s="1"/>
    </row>
    <row r="668" spans="1:11" s="35" customFormat="1" ht="15" x14ac:dyDescent="0.2">
      <c r="A668" s="27"/>
      <c r="B668" s="27"/>
      <c r="C668" s="27"/>
      <c r="D668" s="30"/>
      <c r="E668" s="105" t="s">
        <v>61</v>
      </c>
      <c r="F668" s="77"/>
      <c r="G668" s="78"/>
      <c r="H668" s="43"/>
      <c r="I668" s="47">
        <v>9881</v>
      </c>
      <c r="J668" s="48"/>
      <c r="K668" s="1"/>
    </row>
    <row r="669" spans="1:11" s="35" customFormat="1" ht="45" x14ac:dyDescent="0.2">
      <c r="A669" s="27"/>
      <c r="B669" s="27"/>
      <c r="C669" s="27"/>
      <c r="D669" s="30"/>
      <c r="E669" s="23" t="s">
        <v>259</v>
      </c>
      <c r="F669" s="77" t="s">
        <v>278</v>
      </c>
      <c r="G669" s="78">
        <v>12310416</v>
      </c>
      <c r="H669" s="43">
        <v>38.877934019451502</v>
      </c>
      <c r="I669" s="47">
        <v>94574</v>
      </c>
      <c r="J669" s="48">
        <v>68.725225695053695</v>
      </c>
      <c r="K669" s="1"/>
    </row>
    <row r="670" spans="1:11" s="35" customFormat="1" ht="15" x14ac:dyDescent="0.2">
      <c r="A670" s="27"/>
      <c r="B670" s="27"/>
      <c r="C670" s="27"/>
      <c r="D670" s="30"/>
      <c r="E670" s="105" t="s">
        <v>61</v>
      </c>
      <c r="F670" s="77"/>
      <c r="G670" s="78"/>
      <c r="H670" s="43"/>
      <c r="I670" s="47">
        <v>15124</v>
      </c>
      <c r="J670" s="48"/>
      <c r="K670" s="1"/>
    </row>
    <row r="671" spans="1:11" s="35" customFormat="1" ht="60" x14ac:dyDescent="0.2">
      <c r="A671" s="27"/>
      <c r="B671" s="27"/>
      <c r="C671" s="27"/>
      <c r="D671" s="30"/>
      <c r="E671" s="23" t="s">
        <v>260</v>
      </c>
      <c r="F671" s="77" t="s">
        <v>278</v>
      </c>
      <c r="G671" s="78">
        <v>16386211</v>
      </c>
      <c r="H671" s="43">
        <v>24.3</v>
      </c>
      <c r="I671" s="47">
        <v>200000</v>
      </c>
      <c r="J671" s="48">
        <v>94.144023288849382</v>
      </c>
      <c r="K671" s="1"/>
    </row>
    <row r="672" spans="1:11" s="35" customFormat="1" ht="45" x14ac:dyDescent="0.2">
      <c r="A672" s="27"/>
      <c r="B672" s="27"/>
      <c r="C672" s="27"/>
      <c r="D672" s="30"/>
      <c r="E672" s="23" t="s">
        <v>261</v>
      </c>
      <c r="F672" s="77" t="s">
        <v>64</v>
      </c>
      <c r="G672" s="78">
        <v>21291863</v>
      </c>
      <c r="H672" s="43">
        <v>0</v>
      </c>
      <c r="I672" s="47">
        <v>421000</v>
      </c>
      <c r="J672" s="48">
        <v>92.593118789088578</v>
      </c>
      <c r="K672" s="1"/>
    </row>
    <row r="673" spans="1:11" s="35" customFormat="1" ht="45" x14ac:dyDescent="0.2">
      <c r="A673" s="27"/>
      <c r="B673" s="27"/>
      <c r="C673" s="27"/>
      <c r="D673" s="30"/>
      <c r="E673" s="23" t="s">
        <v>262</v>
      </c>
      <c r="F673" s="77" t="s">
        <v>64</v>
      </c>
      <c r="G673" s="78">
        <v>15240691</v>
      </c>
      <c r="H673" s="43">
        <v>0</v>
      </c>
      <c r="I673" s="47">
        <v>298000</v>
      </c>
      <c r="J673" s="48">
        <v>91.8</v>
      </c>
      <c r="K673" s="1"/>
    </row>
    <row r="674" spans="1:11" s="35" customFormat="1" ht="45" x14ac:dyDescent="0.2">
      <c r="A674" s="27"/>
      <c r="B674" s="27"/>
      <c r="C674" s="27"/>
      <c r="D674" s="30"/>
      <c r="E674" s="23" t="s">
        <v>263</v>
      </c>
      <c r="F674" s="77" t="s">
        <v>64</v>
      </c>
      <c r="G674" s="78">
        <v>15637173</v>
      </c>
      <c r="H674" s="43">
        <v>0</v>
      </c>
      <c r="I674" s="47">
        <v>310000</v>
      </c>
      <c r="J674" s="48">
        <v>92.156683308421535</v>
      </c>
      <c r="K674" s="1"/>
    </row>
    <row r="675" spans="1:11" s="35" customFormat="1" ht="60" x14ac:dyDescent="0.2">
      <c r="A675" s="27"/>
      <c r="B675" s="27"/>
      <c r="C675" s="27"/>
      <c r="D675" s="30"/>
      <c r="E675" s="23" t="s">
        <v>264</v>
      </c>
      <c r="F675" s="77" t="s">
        <v>278</v>
      </c>
      <c r="G675" s="78">
        <v>8983333</v>
      </c>
      <c r="H675" s="43">
        <v>49.011683636797152</v>
      </c>
      <c r="I675" s="47">
        <v>30000</v>
      </c>
      <c r="J675" s="48">
        <v>69.833598398278227</v>
      </c>
      <c r="K675" s="1"/>
    </row>
    <row r="676" spans="1:11" s="35" customFormat="1" ht="60" x14ac:dyDescent="0.2">
      <c r="A676" s="27"/>
      <c r="B676" s="27"/>
      <c r="C676" s="27"/>
      <c r="D676" s="30"/>
      <c r="E676" s="23" t="s">
        <v>265</v>
      </c>
      <c r="F676" s="77" t="s">
        <v>64</v>
      </c>
      <c r="G676" s="78">
        <v>6636907</v>
      </c>
      <c r="H676" s="43">
        <v>0</v>
      </c>
      <c r="I676" s="47">
        <v>189000</v>
      </c>
      <c r="J676" s="48">
        <v>81.660026274287105</v>
      </c>
      <c r="K676" s="1"/>
    </row>
    <row r="677" spans="1:11" s="35" customFormat="1" ht="15" x14ac:dyDescent="0.2">
      <c r="A677" s="27"/>
      <c r="B677" s="27"/>
      <c r="C677" s="27"/>
      <c r="D677" s="30"/>
      <c r="E677" s="23" t="s">
        <v>61</v>
      </c>
      <c r="F677" s="77"/>
      <c r="G677" s="78"/>
      <c r="H677" s="43"/>
      <c r="I677" s="47">
        <v>70000</v>
      </c>
      <c r="J677" s="48"/>
      <c r="K677" s="1"/>
    </row>
    <row r="678" spans="1:11" s="35" customFormat="1" ht="45" x14ac:dyDescent="0.2">
      <c r="A678" s="27"/>
      <c r="B678" s="27"/>
      <c r="C678" s="27"/>
      <c r="D678" s="30"/>
      <c r="E678" s="23" t="s">
        <v>266</v>
      </c>
      <c r="F678" s="77" t="s">
        <v>64</v>
      </c>
      <c r="G678" s="78">
        <v>723800</v>
      </c>
      <c r="H678" s="43">
        <v>0</v>
      </c>
      <c r="I678" s="47">
        <v>54000</v>
      </c>
      <c r="J678" s="48">
        <v>100</v>
      </c>
      <c r="K678" s="1"/>
    </row>
    <row r="679" spans="1:11" s="35" customFormat="1" ht="15" x14ac:dyDescent="0.2">
      <c r="A679" s="27"/>
      <c r="B679" s="27"/>
      <c r="C679" s="27"/>
      <c r="D679" s="30"/>
      <c r="E679" s="23" t="s">
        <v>61</v>
      </c>
      <c r="F679" s="77"/>
      <c r="G679" s="78"/>
      <c r="H679" s="43"/>
      <c r="I679" s="47">
        <v>40000</v>
      </c>
      <c r="J679" s="48"/>
      <c r="K679" s="1"/>
    </row>
    <row r="680" spans="1:11" s="35" customFormat="1" ht="60" x14ac:dyDescent="0.2">
      <c r="A680" s="27"/>
      <c r="B680" s="27"/>
      <c r="C680" s="27"/>
      <c r="D680" s="30"/>
      <c r="E680" s="23" t="s">
        <v>267</v>
      </c>
      <c r="F680" s="77" t="s">
        <v>278</v>
      </c>
      <c r="G680" s="78">
        <v>7293284</v>
      </c>
      <c r="H680" s="43">
        <v>77.649402793035364</v>
      </c>
      <c r="I680" s="47">
        <v>37120</v>
      </c>
      <c r="J680" s="48">
        <v>78.158364188203848</v>
      </c>
      <c r="K680" s="1"/>
    </row>
    <row r="681" spans="1:11" s="35" customFormat="1" ht="60" x14ac:dyDescent="0.2">
      <c r="A681" s="27"/>
      <c r="B681" s="27"/>
      <c r="C681" s="27"/>
      <c r="D681" s="30"/>
      <c r="E681" s="23" t="s">
        <v>268</v>
      </c>
      <c r="F681" s="77" t="s">
        <v>278</v>
      </c>
      <c r="G681" s="78">
        <v>4647484</v>
      </c>
      <c r="H681" s="43">
        <v>66.614853542260704</v>
      </c>
      <c r="I681" s="47">
        <v>26110</v>
      </c>
      <c r="J681" s="48">
        <v>72.51764954973487</v>
      </c>
      <c r="K681" s="1"/>
    </row>
    <row r="682" spans="1:11" s="35" customFormat="1" ht="60" x14ac:dyDescent="0.2">
      <c r="A682" s="27"/>
      <c r="B682" s="27"/>
      <c r="C682" s="27"/>
      <c r="D682" s="30"/>
      <c r="E682" s="23" t="s">
        <v>269</v>
      </c>
      <c r="F682" s="77" t="s">
        <v>278</v>
      </c>
      <c r="G682" s="78">
        <v>5646172</v>
      </c>
      <c r="H682" s="43">
        <v>68.670545459826599</v>
      </c>
      <c r="I682" s="47">
        <v>24450</v>
      </c>
      <c r="J682" s="48">
        <v>69.103582214640298</v>
      </c>
      <c r="K682" s="1"/>
    </row>
    <row r="683" spans="1:11" s="35" customFormat="1" ht="60" x14ac:dyDescent="0.2">
      <c r="A683" s="27"/>
      <c r="B683" s="27"/>
      <c r="C683" s="27"/>
      <c r="D683" s="30"/>
      <c r="E683" s="23" t="s">
        <v>270</v>
      </c>
      <c r="F683" s="77" t="s">
        <v>278</v>
      </c>
      <c r="G683" s="78">
        <v>7675479</v>
      </c>
      <c r="H683" s="43">
        <v>90.514295329320802</v>
      </c>
      <c r="I683" s="47">
        <v>34054</v>
      </c>
      <c r="J683" s="48">
        <v>90.957967965256628</v>
      </c>
      <c r="K683" s="1"/>
    </row>
    <row r="684" spans="1:11" s="35" customFormat="1" ht="60" x14ac:dyDescent="0.2">
      <c r="A684" s="27"/>
      <c r="B684" s="27"/>
      <c r="C684" s="27"/>
      <c r="D684" s="30"/>
      <c r="E684" s="23" t="s">
        <v>271</v>
      </c>
      <c r="F684" s="77" t="s">
        <v>278</v>
      </c>
      <c r="G684" s="78">
        <v>5375579</v>
      </c>
      <c r="H684" s="43">
        <v>93.501500024462487</v>
      </c>
      <c r="I684" s="47">
        <v>29450</v>
      </c>
      <c r="J684" s="48">
        <v>95.388959589283331</v>
      </c>
      <c r="K684" s="1"/>
    </row>
    <row r="685" spans="1:11" s="35" customFormat="1" ht="60" x14ac:dyDescent="0.2">
      <c r="A685" s="27"/>
      <c r="B685" s="27"/>
      <c r="C685" s="27"/>
      <c r="D685" s="30"/>
      <c r="E685" s="23" t="s">
        <v>272</v>
      </c>
      <c r="F685" s="77" t="s">
        <v>278</v>
      </c>
      <c r="G685" s="78">
        <v>11640236</v>
      </c>
      <c r="H685" s="43">
        <v>79.061243431834185</v>
      </c>
      <c r="I685" s="47">
        <v>42221</v>
      </c>
      <c r="J685" s="48">
        <v>80.039107196795655</v>
      </c>
      <c r="K685" s="1"/>
    </row>
    <row r="686" spans="1:11" s="35" customFormat="1" ht="60" x14ac:dyDescent="0.2">
      <c r="A686" s="27"/>
      <c r="B686" s="27"/>
      <c r="C686" s="27"/>
      <c r="D686" s="30"/>
      <c r="E686" s="23" t="s">
        <v>273</v>
      </c>
      <c r="F686" s="77" t="s">
        <v>278</v>
      </c>
      <c r="G686" s="78">
        <v>5295640</v>
      </c>
      <c r="H686" s="43">
        <v>71.925179392859036</v>
      </c>
      <c r="I686" s="47">
        <v>33330</v>
      </c>
      <c r="J686" s="48">
        <v>72.554565076175876</v>
      </c>
      <c r="K686" s="1"/>
    </row>
    <row r="687" spans="1:11" s="35" customFormat="1" ht="30" x14ac:dyDescent="0.2">
      <c r="A687" s="27"/>
      <c r="B687" s="27"/>
      <c r="C687" s="27"/>
      <c r="D687" s="30"/>
      <c r="E687" s="23" t="s">
        <v>274</v>
      </c>
      <c r="F687" s="77" t="s">
        <v>278</v>
      </c>
      <c r="G687" s="78">
        <v>10993655</v>
      </c>
      <c r="H687" s="43">
        <v>77.333807546261909</v>
      </c>
      <c r="I687" s="47">
        <v>30905</v>
      </c>
      <c r="J687" s="48">
        <v>80.429129802599775</v>
      </c>
      <c r="K687" s="1"/>
    </row>
    <row r="688" spans="1:11" s="35" customFormat="1" ht="15" x14ac:dyDescent="0.2">
      <c r="A688" s="27"/>
      <c r="B688" s="27"/>
      <c r="C688" s="27"/>
      <c r="D688" s="30"/>
      <c r="E688" s="105" t="s">
        <v>61</v>
      </c>
      <c r="F688" s="77"/>
      <c r="G688" s="78"/>
      <c r="H688" s="43"/>
      <c r="I688" s="47">
        <v>8205</v>
      </c>
      <c r="J688" s="48"/>
      <c r="K688" s="1"/>
    </row>
    <row r="689" spans="1:12" s="35" customFormat="1" ht="60" x14ac:dyDescent="0.2">
      <c r="A689" s="27"/>
      <c r="B689" s="27"/>
      <c r="C689" s="27"/>
      <c r="D689" s="30"/>
      <c r="E689" s="23" t="s">
        <v>275</v>
      </c>
      <c r="F689" s="77" t="s">
        <v>278</v>
      </c>
      <c r="G689" s="78">
        <v>4474778</v>
      </c>
      <c r="H689" s="43">
        <v>69.813545610530838</v>
      </c>
      <c r="I689" s="47">
        <v>24784</v>
      </c>
      <c r="J689" s="48">
        <v>70.800666312384649</v>
      </c>
      <c r="K689" s="1"/>
    </row>
    <row r="690" spans="1:12" s="35" customFormat="1" ht="33.75" customHeight="1" x14ac:dyDescent="0.2">
      <c r="A690" s="27"/>
      <c r="B690" s="27"/>
      <c r="C690" s="27"/>
      <c r="D690" s="30"/>
      <c r="E690" s="114" t="s">
        <v>393</v>
      </c>
      <c r="F690" s="77" t="s">
        <v>277</v>
      </c>
      <c r="G690" s="78">
        <v>19811773</v>
      </c>
      <c r="H690" s="43">
        <v>91.8</v>
      </c>
      <c r="I690" s="47">
        <v>63924</v>
      </c>
      <c r="J690" s="48">
        <v>93.862779568689334</v>
      </c>
      <c r="K690" s="1"/>
    </row>
    <row r="691" spans="1:12" s="35" customFormat="1" ht="33.75" customHeight="1" x14ac:dyDescent="0.2">
      <c r="A691" s="27"/>
      <c r="B691" s="27"/>
      <c r="C691" s="27"/>
      <c r="D691" s="30"/>
      <c r="E691" s="114" t="s">
        <v>395</v>
      </c>
      <c r="F691" s="77" t="s">
        <v>277</v>
      </c>
      <c r="G691" s="78">
        <v>10894366</v>
      </c>
      <c r="H691" s="43">
        <v>95.1</v>
      </c>
      <c r="I691" s="47">
        <v>46542</v>
      </c>
      <c r="J691" s="48">
        <v>88.549736900706293</v>
      </c>
      <c r="K691" s="1"/>
    </row>
    <row r="692" spans="1:12" s="35" customFormat="1" ht="15" x14ac:dyDescent="0.2">
      <c r="A692" s="27"/>
      <c r="B692" s="27"/>
      <c r="C692" s="27"/>
      <c r="D692" s="30"/>
      <c r="E692" s="34" t="s">
        <v>92</v>
      </c>
      <c r="F692" s="77"/>
      <c r="G692" s="78"/>
      <c r="H692" s="43"/>
      <c r="I692" s="47"/>
      <c r="J692" s="48"/>
      <c r="K692" s="1"/>
    </row>
    <row r="693" spans="1:12" s="35" customFormat="1" ht="61.5" customHeight="1" x14ac:dyDescent="0.2">
      <c r="A693" s="27"/>
      <c r="B693" s="27"/>
      <c r="C693" s="27"/>
      <c r="D693" s="30"/>
      <c r="E693" s="23" t="s">
        <v>276</v>
      </c>
      <c r="F693" s="77" t="s">
        <v>129</v>
      </c>
      <c r="G693" s="78">
        <v>244880424</v>
      </c>
      <c r="H693" s="43">
        <v>13.066163826962338</v>
      </c>
      <c r="I693" s="47">
        <v>500000</v>
      </c>
      <c r="J693" s="48">
        <v>29.638317193537695</v>
      </c>
      <c r="K693" s="1"/>
    </row>
    <row r="694" spans="1:12" s="35" customFormat="1" ht="30" x14ac:dyDescent="0.2">
      <c r="A694" s="46" t="s">
        <v>26</v>
      </c>
      <c r="B694" s="46" t="s">
        <v>27</v>
      </c>
      <c r="C694" s="46" t="s">
        <v>13</v>
      </c>
      <c r="D694" s="11" t="s">
        <v>28</v>
      </c>
      <c r="E694" s="18"/>
      <c r="F694" s="25"/>
      <c r="G694" s="78"/>
      <c r="H694" s="43"/>
      <c r="I694" s="22">
        <f>I699+I709+I701+I703+I705+I706+I707+I696</f>
        <v>2935083</v>
      </c>
      <c r="J694" s="48"/>
      <c r="K694" s="1"/>
      <c r="L694" s="180"/>
    </row>
    <row r="695" spans="1:12" s="35" customFormat="1" ht="15" x14ac:dyDescent="0.2">
      <c r="A695" s="46"/>
      <c r="B695" s="46"/>
      <c r="C695" s="46"/>
      <c r="D695" s="11"/>
      <c r="E695" s="34" t="s">
        <v>91</v>
      </c>
      <c r="F695" s="77"/>
      <c r="G695" s="78"/>
      <c r="H695" s="43"/>
      <c r="I695" s="47"/>
      <c r="J695" s="48"/>
      <c r="K695" s="1"/>
    </row>
    <row r="696" spans="1:12" s="35" customFormat="1" ht="60" x14ac:dyDescent="0.2">
      <c r="A696" s="46"/>
      <c r="B696" s="46"/>
      <c r="C696" s="46"/>
      <c r="D696" s="11"/>
      <c r="E696" s="23" t="s">
        <v>582</v>
      </c>
      <c r="F696" s="77" t="s">
        <v>278</v>
      </c>
      <c r="G696" s="78">
        <v>101714579</v>
      </c>
      <c r="H696" s="43">
        <v>2.2097491058779295</v>
      </c>
      <c r="I696" s="115">
        <v>135454</v>
      </c>
      <c r="J696" s="93">
        <v>2.3429197893057201</v>
      </c>
      <c r="K696" s="1"/>
    </row>
    <row r="697" spans="1:12" s="35" customFormat="1" ht="15" x14ac:dyDescent="0.2">
      <c r="A697" s="46"/>
      <c r="B697" s="46"/>
      <c r="C697" s="46"/>
      <c r="D697" s="11"/>
      <c r="E697" s="83" t="s">
        <v>61</v>
      </c>
      <c r="F697" s="25"/>
      <c r="G697" s="20"/>
      <c r="H697" s="26"/>
      <c r="I697" s="22">
        <v>135454</v>
      </c>
      <c r="J697" s="24"/>
      <c r="K697" s="1"/>
    </row>
    <row r="698" spans="1:12" s="35" customFormat="1" ht="15" x14ac:dyDescent="0.2">
      <c r="A698" s="46"/>
      <c r="B698" s="46"/>
      <c r="C698" s="46"/>
      <c r="D698" s="11"/>
      <c r="E698" s="34" t="s">
        <v>174</v>
      </c>
      <c r="F698" s="77"/>
      <c r="G698" s="78"/>
      <c r="H698" s="43"/>
      <c r="I698" s="47"/>
      <c r="J698" s="48"/>
      <c r="K698" s="1"/>
    </row>
    <row r="699" spans="1:12" s="86" customFormat="1" ht="45" x14ac:dyDescent="0.2">
      <c r="A699" s="27"/>
      <c r="B699" s="27"/>
      <c r="C699" s="27"/>
      <c r="D699" s="30"/>
      <c r="E699" s="23" t="s">
        <v>175</v>
      </c>
      <c r="F699" s="77" t="s">
        <v>125</v>
      </c>
      <c r="G699" s="78">
        <v>34523476</v>
      </c>
      <c r="H699" s="43">
        <v>0.78205045169843279</v>
      </c>
      <c r="I699" s="115">
        <v>571350</v>
      </c>
      <c r="J699" s="93">
        <v>7.4018937142945855</v>
      </c>
      <c r="K699" s="1"/>
    </row>
    <row r="700" spans="1:12" s="86" customFormat="1" ht="15" x14ac:dyDescent="0.2">
      <c r="A700" s="27"/>
      <c r="B700" s="27"/>
      <c r="C700" s="27"/>
      <c r="D700" s="30"/>
      <c r="E700" s="117" t="s">
        <v>396</v>
      </c>
      <c r="F700" s="77"/>
      <c r="G700" s="78"/>
      <c r="H700" s="43"/>
      <c r="I700" s="47"/>
      <c r="J700" s="48"/>
      <c r="K700" s="1"/>
    </row>
    <row r="701" spans="1:12" s="86" customFormat="1" ht="63.75" customHeight="1" x14ac:dyDescent="0.2">
      <c r="A701" s="27"/>
      <c r="B701" s="27"/>
      <c r="C701" s="27"/>
      <c r="D701" s="30"/>
      <c r="E701" s="114" t="s">
        <v>397</v>
      </c>
      <c r="F701" s="77" t="s">
        <v>338</v>
      </c>
      <c r="G701" s="78">
        <v>22903594</v>
      </c>
      <c r="H701" s="48">
        <v>1.9</v>
      </c>
      <c r="I701" s="47">
        <v>376303</v>
      </c>
      <c r="J701" s="48">
        <v>8.4718232431119755</v>
      </c>
      <c r="K701" s="1"/>
    </row>
    <row r="702" spans="1:12" s="86" customFormat="1" ht="15" x14ac:dyDescent="0.2">
      <c r="A702" s="27"/>
      <c r="B702" s="27"/>
      <c r="C702" s="27"/>
      <c r="D702" s="30"/>
      <c r="E702" s="117" t="s">
        <v>398</v>
      </c>
      <c r="F702" s="77"/>
      <c r="G702" s="78"/>
      <c r="H702" s="43"/>
      <c r="I702" s="47"/>
      <c r="J702" s="48"/>
      <c r="K702" s="1"/>
    </row>
    <row r="703" spans="1:12" s="86" customFormat="1" ht="54" customHeight="1" x14ac:dyDescent="0.2">
      <c r="A703" s="27"/>
      <c r="B703" s="27"/>
      <c r="C703" s="27"/>
      <c r="D703" s="30"/>
      <c r="E703" s="114" t="s">
        <v>399</v>
      </c>
      <c r="F703" s="77" t="s">
        <v>278</v>
      </c>
      <c r="G703" s="78">
        <v>14646473</v>
      </c>
      <c r="H703" s="43">
        <v>1.7</v>
      </c>
      <c r="I703" s="47">
        <v>129582</v>
      </c>
      <c r="J703" s="48">
        <v>2.5553865425485029</v>
      </c>
      <c r="K703" s="1"/>
    </row>
    <row r="704" spans="1:12" s="86" customFormat="1" ht="15" x14ac:dyDescent="0.2">
      <c r="A704" s="27"/>
      <c r="B704" s="27"/>
      <c r="C704" s="27"/>
      <c r="D704" s="30"/>
      <c r="E704" s="117" t="s">
        <v>358</v>
      </c>
      <c r="F704" s="77"/>
      <c r="G704" s="78"/>
      <c r="H704" s="43"/>
      <c r="I704" s="47"/>
      <c r="J704" s="48"/>
      <c r="K704" s="1"/>
    </row>
    <row r="705" spans="1:11" s="86" customFormat="1" ht="56.25" customHeight="1" x14ac:dyDescent="0.2">
      <c r="A705" s="27"/>
      <c r="B705" s="27"/>
      <c r="C705" s="27"/>
      <c r="D705" s="30"/>
      <c r="E705" s="114" t="s">
        <v>400</v>
      </c>
      <c r="F705" s="77" t="s">
        <v>338</v>
      </c>
      <c r="G705" s="78">
        <v>6370309</v>
      </c>
      <c r="H705" s="43">
        <v>0.2</v>
      </c>
      <c r="I705" s="47">
        <v>103114</v>
      </c>
      <c r="J705" s="48">
        <v>4.281013683951592</v>
      </c>
      <c r="K705" s="1"/>
    </row>
    <row r="706" spans="1:11" s="86" customFormat="1" ht="56.25" customHeight="1" x14ac:dyDescent="0.2">
      <c r="A706" s="27"/>
      <c r="B706" s="27"/>
      <c r="C706" s="27"/>
      <c r="D706" s="30"/>
      <c r="E706" s="114" t="s">
        <v>401</v>
      </c>
      <c r="F706" s="77" t="s">
        <v>338</v>
      </c>
      <c r="G706" s="78">
        <v>8330532</v>
      </c>
      <c r="H706" s="43">
        <v>0.2</v>
      </c>
      <c r="I706" s="47">
        <v>135784</v>
      </c>
      <c r="J706" s="48">
        <v>4.2529840831293759</v>
      </c>
      <c r="K706" s="1"/>
    </row>
    <row r="707" spans="1:11" s="86" customFormat="1" ht="56.25" customHeight="1" x14ac:dyDescent="0.2">
      <c r="A707" s="27"/>
      <c r="B707" s="27"/>
      <c r="C707" s="27"/>
      <c r="D707" s="30"/>
      <c r="E707" s="114" t="s">
        <v>402</v>
      </c>
      <c r="F707" s="77" t="s">
        <v>338</v>
      </c>
      <c r="G707" s="78">
        <v>7564566</v>
      </c>
      <c r="H707" s="43">
        <v>0.2</v>
      </c>
      <c r="I707" s="47">
        <v>123018</v>
      </c>
      <c r="J707" s="48">
        <v>4.2879789798912462</v>
      </c>
      <c r="K707" s="1"/>
    </row>
    <row r="708" spans="1:11" s="73" customFormat="1" ht="15" x14ac:dyDescent="0.2">
      <c r="A708" s="118"/>
      <c r="B708" s="118"/>
      <c r="C708" s="118"/>
      <c r="D708" s="11"/>
      <c r="E708" s="34" t="s">
        <v>176</v>
      </c>
      <c r="F708" s="77"/>
      <c r="G708" s="78"/>
      <c r="H708" s="43"/>
      <c r="I708" s="47"/>
      <c r="J708" s="48"/>
      <c r="K708" s="113"/>
    </row>
    <row r="709" spans="1:11" s="73" customFormat="1" ht="30" x14ac:dyDescent="0.2">
      <c r="A709" s="118"/>
      <c r="B709" s="118"/>
      <c r="C709" s="118"/>
      <c r="D709" s="11"/>
      <c r="E709" s="23" t="s">
        <v>211</v>
      </c>
      <c r="F709" s="77" t="s">
        <v>128</v>
      </c>
      <c r="G709" s="78">
        <v>28071891</v>
      </c>
      <c r="H709" s="43">
        <v>29.147291858606888</v>
      </c>
      <c r="I709" s="47">
        <v>1360478</v>
      </c>
      <c r="J709" s="48">
        <v>36.459179041411922</v>
      </c>
      <c r="K709" s="113"/>
    </row>
    <row r="710" spans="1:11" s="35" customFormat="1" ht="48.75" customHeight="1" x14ac:dyDescent="0.2">
      <c r="A710" s="46" t="s">
        <v>34</v>
      </c>
      <c r="B710" s="46" t="s">
        <v>35</v>
      </c>
      <c r="C710" s="46" t="s">
        <v>13</v>
      </c>
      <c r="D710" s="11" t="s">
        <v>41</v>
      </c>
      <c r="E710" s="18"/>
      <c r="F710" s="25"/>
      <c r="G710" s="20"/>
      <c r="H710" s="26"/>
      <c r="I710" s="22">
        <f>I748+I712+I714+I717+I718+I719+I733+I722+I728+I778+I772+I764+I751+I753+I725+I756+I759+I730+I736+I739+I740+I743+I775+I767+I769+I762+I745</f>
        <v>134492732.97</v>
      </c>
      <c r="J710" s="48"/>
      <c r="K710" s="1"/>
    </row>
    <row r="711" spans="1:11" s="35" customFormat="1" ht="15" x14ac:dyDescent="0.2">
      <c r="A711" s="46"/>
      <c r="B711" s="46"/>
      <c r="C711" s="46"/>
      <c r="D711" s="11"/>
      <c r="E711" s="34" t="s">
        <v>101</v>
      </c>
      <c r="F711" s="77"/>
      <c r="G711" s="78"/>
      <c r="H711" s="43"/>
      <c r="I711" s="47"/>
      <c r="J711" s="48"/>
      <c r="K711" s="1"/>
    </row>
    <row r="712" spans="1:11" s="35" customFormat="1" ht="45" x14ac:dyDescent="0.2">
      <c r="A712" s="46"/>
      <c r="B712" s="46"/>
      <c r="C712" s="46"/>
      <c r="D712" s="11"/>
      <c r="E712" s="23" t="s">
        <v>102</v>
      </c>
      <c r="F712" s="77" t="s">
        <v>132</v>
      </c>
      <c r="G712" s="78">
        <v>12492495</v>
      </c>
      <c r="H712" s="43">
        <v>67.895988751646485</v>
      </c>
      <c r="I712" s="47">
        <v>3776602</v>
      </c>
      <c r="J712" s="48">
        <v>98.126955424036595</v>
      </c>
      <c r="K712" s="1"/>
    </row>
    <row r="713" spans="1:11" s="86" customFormat="1" ht="15" x14ac:dyDescent="0.2">
      <c r="A713" s="46"/>
      <c r="B713" s="46"/>
      <c r="C713" s="46"/>
      <c r="D713" s="11"/>
      <c r="E713" s="34" t="s">
        <v>103</v>
      </c>
      <c r="F713" s="77"/>
      <c r="G713" s="78"/>
      <c r="H713" s="43"/>
      <c r="I713" s="47"/>
      <c r="J713" s="48"/>
      <c r="K713" s="1"/>
    </row>
    <row r="714" spans="1:11" s="35" customFormat="1" ht="45" x14ac:dyDescent="0.2">
      <c r="A714" s="46"/>
      <c r="B714" s="46"/>
      <c r="C714" s="46"/>
      <c r="D714" s="11"/>
      <c r="E714" s="23" t="s">
        <v>629</v>
      </c>
      <c r="F714" s="77" t="s">
        <v>132</v>
      </c>
      <c r="G714" s="78">
        <v>12488754</v>
      </c>
      <c r="H714" s="43">
        <v>61.803523393927051</v>
      </c>
      <c r="I714" s="47">
        <v>5370690</v>
      </c>
      <c r="J714" s="48">
        <v>98.159472113871402</v>
      </c>
      <c r="K714" s="1"/>
    </row>
    <row r="715" spans="1:11" s="35" customFormat="1" ht="15" x14ac:dyDescent="0.2">
      <c r="A715" s="46"/>
      <c r="B715" s="46"/>
      <c r="C715" s="46"/>
      <c r="D715" s="11"/>
      <c r="E715" s="105" t="s">
        <v>61</v>
      </c>
      <c r="F715" s="77"/>
      <c r="G715" s="78"/>
      <c r="H715" s="43"/>
      <c r="I715" s="47">
        <v>4000</v>
      </c>
      <c r="J715" s="48"/>
      <c r="K715" s="1"/>
    </row>
    <row r="716" spans="1:11" s="35" customFormat="1" ht="25.5" customHeight="1" x14ac:dyDescent="0.2">
      <c r="A716" s="46"/>
      <c r="B716" s="46"/>
      <c r="C716" s="46"/>
      <c r="D716" s="11"/>
      <c r="E716" s="34" t="s">
        <v>104</v>
      </c>
      <c r="F716" s="77"/>
      <c r="G716" s="78"/>
      <c r="H716" s="43"/>
      <c r="I716" s="47"/>
      <c r="J716" s="48"/>
      <c r="K716" s="1"/>
    </row>
    <row r="717" spans="1:11" s="35" customFormat="1" ht="45" x14ac:dyDescent="0.2">
      <c r="A717" s="46"/>
      <c r="B717" s="46"/>
      <c r="C717" s="46"/>
      <c r="D717" s="11"/>
      <c r="E717" s="23" t="s">
        <v>177</v>
      </c>
      <c r="F717" s="77" t="s">
        <v>132</v>
      </c>
      <c r="G717" s="78">
        <v>10477598</v>
      </c>
      <c r="H717" s="43">
        <v>83.527274094692316</v>
      </c>
      <c r="I717" s="47">
        <v>1592477</v>
      </c>
      <c r="J717" s="48">
        <v>98.726148874961609</v>
      </c>
      <c r="K717" s="1"/>
    </row>
    <row r="718" spans="1:11" s="86" customFormat="1" ht="45" x14ac:dyDescent="0.2">
      <c r="A718" s="46"/>
      <c r="B718" s="46"/>
      <c r="C718" s="46"/>
      <c r="D718" s="11"/>
      <c r="E718" s="23" t="s">
        <v>178</v>
      </c>
      <c r="F718" s="77" t="s">
        <v>132</v>
      </c>
      <c r="G718" s="78">
        <v>10467879</v>
      </c>
      <c r="H718" s="43">
        <v>80.797447123720104</v>
      </c>
      <c r="I718" s="47">
        <v>1871231</v>
      </c>
      <c r="J718" s="48">
        <v>98.673379774450964</v>
      </c>
      <c r="K718" s="1"/>
    </row>
    <row r="719" spans="1:11" s="35" customFormat="1" ht="45" x14ac:dyDescent="0.2">
      <c r="A719" s="46"/>
      <c r="B719" s="46"/>
      <c r="C719" s="46"/>
      <c r="D719" s="11"/>
      <c r="E719" s="23" t="s">
        <v>179</v>
      </c>
      <c r="F719" s="77">
        <v>2020</v>
      </c>
      <c r="G719" s="78">
        <v>8607602</v>
      </c>
      <c r="H719" s="43">
        <v>0</v>
      </c>
      <c r="I719" s="47">
        <v>6004888.5</v>
      </c>
      <c r="J719" s="48">
        <v>69.762617974204659</v>
      </c>
      <c r="K719" s="1"/>
    </row>
    <row r="720" spans="1:11" s="86" customFormat="1" ht="15" x14ac:dyDescent="0.2">
      <c r="A720" s="46"/>
      <c r="B720" s="46"/>
      <c r="C720" s="46"/>
      <c r="D720" s="11"/>
      <c r="E720" s="105" t="s">
        <v>61</v>
      </c>
      <c r="F720" s="77"/>
      <c r="G720" s="78"/>
      <c r="H720" s="43"/>
      <c r="I720" s="47">
        <v>214799</v>
      </c>
      <c r="J720" s="48"/>
      <c r="K720" s="1"/>
    </row>
    <row r="721" spans="1:11" s="35" customFormat="1" ht="15" x14ac:dyDescent="0.2">
      <c r="A721" s="46"/>
      <c r="B721" s="46"/>
      <c r="C721" s="46"/>
      <c r="D721" s="11"/>
      <c r="E721" s="34" t="s">
        <v>180</v>
      </c>
      <c r="F721" s="77"/>
      <c r="G721" s="78"/>
      <c r="H721" s="43"/>
      <c r="I721" s="47"/>
      <c r="J721" s="48"/>
      <c r="K721" s="1"/>
    </row>
    <row r="722" spans="1:11" s="86" customFormat="1" ht="45" x14ac:dyDescent="0.2">
      <c r="A722" s="46"/>
      <c r="B722" s="46"/>
      <c r="C722" s="46"/>
      <c r="D722" s="11"/>
      <c r="E722" s="23" t="s">
        <v>181</v>
      </c>
      <c r="F722" s="77">
        <v>2020</v>
      </c>
      <c r="G722" s="78">
        <v>9169200</v>
      </c>
      <c r="H722" s="43">
        <v>0</v>
      </c>
      <c r="I722" s="47">
        <v>8714601</v>
      </c>
      <c r="J722" s="48">
        <v>95.042108362779743</v>
      </c>
      <c r="K722" s="1"/>
    </row>
    <row r="723" spans="1:11" s="35" customFormat="1" ht="15" x14ac:dyDescent="0.2">
      <c r="A723" s="46"/>
      <c r="B723" s="46"/>
      <c r="C723" s="46"/>
      <c r="D723" s="11"/>
      <c r="E723" s="105" t="s">
        <v>61</v>
      </c>
      <c r="F723" s="77"/>
      <c r="G723" s="78"/>
      <c r="H723" s="43"/>
      <c r="I723" s="47">
        <v>250541</v>
      </c>
      <c r="J723" s="48"/>
      <c r="K723" s="1"/>
    </row>
    <row r="724" spans="1:11" s="35" customFormat="1" ht="15" x14ac:dyDescent="0.2">
      <c r="A724" s="46"/>
      <c r="B724" s="46"/>
      <c r="C724" s="46"/>
      <c r="D724" s="11"/>
      <c r="E724" s="34" t="s">
        <v>182</v>
      </c>
      <c r="F724" s="77"/>
      <c r="G724" s="78"/>
      <c r="H724" s="43"/>
      <c r="I724" s="47"/>
      <c r="J724" s="48"/>
      <c r="K724" s="1"/>
    </row>
    <row r="725" spans="1:11" s="35" customFormat="1" ht="52.5" customHeight="1" x14ac:dyDescent="0.2">
      <c r="A725" s="46"/>
      <c r="B725" s="46"/>
      <c r="C725" s="46"/>
      <c r="D725" s="11"/>
      <c r="E725" s="23" t="s">
        <v>183</v>
      </c>
      <c r="F725" s="77">
        <v>2020</v>
      </c>
      <c r="G725" s="78">
        <v>10117274</v>
      </c>
      <c r="H725" s="43">
        <v>0</v>
      </c>
      <c r="I725" s="47">
        <v>6004888.5</v>
      </c>
      <c r="J725" s="48">
        <v>59.352830614254394</v>
      </c>
      <c r="K725" s="1"/>
    </row>
    <row r="726" spans="1:11" s="35" customFormat="1" ht="15" x14ac:dyDescent="0.2">
      <c r="A726" s="46"/>
      <c r="B726" s="46"/>
      <c r="C726" s="46"/>
      <c r="D726" s="11"/>
      <c r="E726" s="105" t="s">
        <v>61</v>
      </c>
      <c r="F726" s="77"/>
      <c r="G726" s="78"/>
      <c r="H726" s="43"/>
      <c r="I726" s="47">
        <v>497558</v>
      </c>
      <c r="J726" s="48"/>
      <c r="K726" s="1"/>
    </row>
    <row r="727" spans="1:11" s="35" customFormat="1" ht="15" x14ac:dyDescent="0.2">
      <c r="A727" s="46"/>
      <c r="B727" s="46"/>
      <c r="C727" s="46"/>
      <c r="D727" s="11"/>
      <c r="E727" s="34" t="s">
        <v>184</v>
      </c>
      <c r="F727" s="77"/>
      <c r="G727" s="78"/>
      <c r="H727" s="43"/>
      <c r="I727" s="47"/>
      <c r="J727" s="48"/>
      <c r="K727" s="1"/>
    </row>
    <row r="728" spans="1:11" s="35" customFormat="1" ht="45" x14ac:dyDescent="0.2">
      <c r="A728" s="46"/>
      <c r="B728" s="46"/>
      <c r="C728" s="46"/>
      <c r="D728" s="11"/>
      <c r="E728" s="23" t="s">
        <v>185</v>
      </c>
      <c r="F728" s="77" t="s">
        <v>132</v>
      </c>
      <c r="G728" s="78">
        <v>12138697</v>
      </c>
      <c r="H728" s="43">
        <v>73.774656373744236</v>
      </c>
      <c r="I728" s="47">
        <v>2978411</v>
      </c>
      <c r="J728" s="48">
        <v>98.311153165780468</v>
      </c>
      <c r="K728" s="1"/>
    </row>
    <row r="729" spans="1:11" s="35" customFormat="1" ht="15" x14ac:dyDescent="0.2">
      <c r="A729" s="46"/>
      <c r="B729" s="46"/>
      <c r="C729" s="46"/>
      <c r="D729" s="11"/>
      <c r="E729" s="34" t="s">
        <v>186</v>
      </c>
      <c r="F729" s="77"/>
      <c r="G729" s="78"/>
      <c r="H729" s="43"/>
      <c r="I729" s="47"/>
      <c r="J729" s="48"/>
      <c r="K729" s="1"/>
    </row>
    <row r="730" spans="1:11" s="35" customFormat="1" ht="45" x14ac:dyDescent="0.2">
      <c r="A730" s="46"/>
      <c r="B730" s="46"/>
      <c r="C730" s="46"/>
      <c r="D730" s="11"/>
      <c r="E730" s="23" t="s">
        <v>187</v>
      </c>
      <c r="F730" s="77">
        <v>2020</v>
      </c>
      <c r="G730" s="78">
        <v>13086923</v>
      </c>
      <c r="H730" s="43">
        <v>0</v>
      </c>
      <c r="I730" s="47">
        <v>8714601</v>
      </c>
      <c r="J730" s="48">
        <v>66.590144986716894</v>
      </c>
      <c r="K730" s="1"/>
    </row>
    <row r="731" spans="1:11" s="86" customFormat="1" ht="15" x14ac:dyDescent="0.2">
      <c r="A731" s="46"/>
      <c r="B731" s="46"/>
      <c r="C731" s="46"/>
      <c r="D731" s="11"/>
      <c r="E731" s="105" t="s">
        <v>61</v>
      </c>
      <c r="F731" s="77"/>
      <c r="G731" s="78"/>
      <c r="H731" s="43"/>
      <c r="I731" s="47">
        <v>305707</v>
      </c>
      <c r="J731" s="48"/>
      <c r="K731" s="1"/>
    </row>
    <row r="732" spans="1:11" s="35" customFormat="1" ht="15" x14ac:dyDescent="0.2">
      <c r="A732" s="46"/>
      <c r="B732" s="46"/>
      <c r="C732" s="46"/>
      <c r="D732" s="11"/>
      <c r="E732" s="34" t="s">
        <v>157</v>
      </c>
      <c r="F732" s="77"/>
      <c r="G732" s="78"/>
      <c r="H732" s="43"/>
      <c r="I732" s="47"/>
      <c r="J732" s="48"/>
      <c r="K732" s="1"/>
    </row>
    <row r="733" spans="1:11" s="86" customFormat="1" ht="43.5" customHeight="1" x14ac:dyDescent="0.2">
      <c r="A733" s="46"/>
      <c r="B733" s="46"/>
      <c r="C733" s="46"/>
      <c r="D733" s="11"/>
      <c r="E733" s="23" t="s">
        <v>188</v>
      </c>
      <c r="F733" s="77">
        <v>2020</v>
      </c>
      <c r="G733" s="78">
        <v>11903352</v>
      </c>
      <c r="H733" s="43">
        <v>0</v>
      </c>
      <c r="I733" s="47">
        <v>8714601</v>
      </c>
      <c r="J733" s="48">
        <v>73.211318962927422</v>
      </c>
      <c r="K733" s="1"/>
    </row>
    <row r="734" spans="1:11" s="35" customFormat="1" ht="15" x14ac:dyDescent="0.2">
      <c r="A734" s="46"/>
      <c r="B734" s="46"/>
      <c r="C734" s="46"/>
      <c r="D734" s="11"/>
      <c r="E734" s="105" t="s">
        <v>61</v>
      </c>
      <c r="F734" s="77"/>
      <c r="G734" s="78"/>
      <c r="H734" s="43"/>
      <c r="I734" s="47">
        <v>217776</v>
      </c>
      <c r="J734" s="48"/>
      <c r="K734" s="1"/>
    </row>
    <row r="735" spans="1:11" s="35" customFormat="1" ht="15" x14ac:dyDescent="0.2">
      <c r="A735" s="46"/>
      <c r="B735" s="46"/>
      <c r="C735" s="46"/>
      <c r="D735" s="11"/>
      <c r="E735" s="34" t="s">
        <v>172</v>
      </c>
      <c r="F735" s="77"/>
      <c r="G735" s="78"/>
      <c r="H735" s="43"/>
      <c r="I735" s="47"/>
      <c r="J735" s="48"/>
      <c r="K735" s="1"/>
    </row>
    <row r="736" spans="1:11" s="86" customFormat="1" ht="45" x14ac:dyDescent="0.2">
      <c r="A736" s="46"/>
      <c r="B736" s="46"/>
      <c r="C736" s="46"/>
      <c r="D736" s="11"/>
      <c r="E736" s="23" t="s">
        <v>189</v>
      </c>
      <c r="F736" s="77" t="s">
        <v>132</v>
      </c>
      <c r="G736" s="78">
        <v>10274010</v>
      </c>
      <c r="H736" s="43">
        <v>52.624077648357357</v>
      </c>
      <c r="I736" s="47">
        <v>4722377.87</v>
      </c>
      <c r="J736" s="48">
        <v>98.588388272933358</v>
      </c>
      <c r="K736" s="1"/>
    </row>
    <row r="737" spans="1:11" s="86" customFormat="1" ht="15" x14ac:dyDescent="0.2">
      <c r="A737" s="46"/>
      <c r="B737" s="46"/>
      <c r="C737" s="46"/>
      <c r="D737" s="11"/>
      <c r="E737" s="23" t="s">
        <v>61</v>
      </c>
      <c r="F737" s="77"/>
      <c r="G737" s="78"/>
      <c r="H737" s="43"/>
      <c r="I737" s="47">
        <v>4000</v>
      </c>
      <c r="J737" s="48"/>
      <c r="K737" s="1"/>
    </row>
    <row r="738" spans="1:11" s="35" customFormat="1" ht="15" x14ac:dyDescent="0.2">
      <c r="A738" s="46"/>
      <c r="B738" s="46"/>
      <c r="C738" s="46"/>
      <c r="D738" s="11"/>
      <c r="E738" s="34" t="s">
        <v>190</v>
      </c>
      <c r="F738" s="77"/>
      <c r="G738" s="78"/>
      <c r="H738" s="43"/>
      <c r="I738" s="47"/>
      <c r="J738" s="48"/>
      <c r="K738" s="1"/>
    </row>
    <row r="739" spans="1:11" s="35" customFormat="1" ht="46.5" customHeight="1" x14ac:dyDescent="0.2">
      <c r="A739" s="46"/>
      <c r="B739" s="46"/>
      <c r="C739" s="46"/>
      <c r="D739" s="11"/>
      <c r="E739" s="23" t="s">
        <v>191</v>
      </c>
      <c r="F739" s="77" t="s">
        <v>132</v>
      </c>
      <c r="G739" s="78">
        <v>15539390</v>
      </c>
      <c r="H739" s="43">
        <v>73.981906625678363</v>
      </c>
      <c r="I739" s="47">
        <v>4043053</v>
      </c>
      <c r="J739" s="48">
        <v>98.4</v>
      </c>
      <c r="K739" s="1"/>
    </row>
    <row r="740" spans="1:11" s="35" customFormat="1" ht="45" x14ac:dyDescent="0.2">
      <c r="A740" s="46"/>
      <c r="B740" s="46"/>
      <c r="C740" s="46"/>
      <c r="D740" s="11"/>
      <c r="E740" s="23" t="s">
        <v>105</v>
      </c>
      <c r="F740" s="77" t="s">
        <v>132</v>
      </c>
      <c r="G740" s="78">
        <v>13157386</v>
      </c>
      <c r="H740" s="43">
        <v>75.887626919207207</v>
      </c>
      <c r="I740" s="47">
        <v>3012535</v>
      </c>
      <c r="J740" s="48">
        <v>98.8</v>
      </c>
      <c r="K740" s="1"/>
    </row>
    <row r="741" spans="1:11" s="35" customFormat="1" ht="15" x14ac:dyDescent="0.2">
      <c r="A741" s="46"/>
      <c r="B741" s="46"/>
      <c r="C741" s="46"/>
      <c r="D741" s="11"/>
      <c r="E741" s="23" t="s">
        <v>61</v>
      </c>
      <c r="F741" s="77"/>
      <c r="G741" s="78"/>
      <c r="H741" s="43"/>
      <c r="I741" s="47">
        <v>3898</v>
      </c>
      <c r="J741" s="48"/>
      <c r="K741" s="1"/>
    </row>
    <row r="742" spans="1:11" s="35" customFormat="1" ht="15" x14ac:dyDescent="0.2">
      <c r="A742" s="46"/>
      <c r="B742" s="46"/>
      <c r="C742" s="46"/>
      <c r="D742" s="11"/>
      <c r="E742" s="34" t="s">
        <v>171</v>
      </c>
      <c r="F742" s="77"/>
      <c r="G742" s="78"/>
      <c r="H742" s="43"/>
      <c r="I742" s="47"/>
      <c r="J742" s="48"/>
      <c r="K742" s="1"/>
    </row>
    <row r="743" spans="1:11" s="35" customFormat="1" ht="45" x14ac:dyDescent="0.2">
      <c r="A743" s="46"/>
      <c r="B743" s="46"/>
      <c r="C743" s="46"/>
      <c r="D743" s="11"/>
      <c r="E743" s="23" t="s">
        <v>192</v>
      </c>
      <c r="F743" s="77" t="s">
        <v>278</v>
      </c>
      <c r="G743" s="78">
        <v>9400535</v>
      </c>
      <c r="H743" s="43">
        <v>84.7</v>
      </c>
      <c r="I743" s="47">
        <v>1822319</v>
      </c>
      <c r="J743" s="48">
        <v>100</v>
      </c>
      <c r="K743" s="1"/>
    </row>
    <row r="744" spans="1:11" s="35" customFormat="1" ht="15" x14ac:dyDescent="0.2">
      <c r="A744" s="46"/>
      <c r="B744" s="46"/>
      <c r="C744" s="46"/>
      <c r="D744" s="11"/>
      <c r="E744" s="23" t="s">
        <v>61</v>
      </c>
      <c r="F744" s="77"/>
      <c r="G744" s="78"/>
      <c r="H744" s="43"/>
      <c r="I744" s="47">
        <v>4000</v>
      </c>
      <c r="J744" s="48"/>
      <c r="K744" s="1"/>
    </row>
    <row r="745" spans="1:11" s="35" customFormat="1" ht="45" x14ac:dyDescent="0.2">
      <c r="A745" s="46"/>
      <c r="B745" s="46"/>
      <c r="C745" s="46"/>
      <c r="D745" s="11"/>
      <c r="E745" s="23" t="s">
        <v>403</v>
      </c>
      <c r="F745" s="77" t="s">
        <v>278</v>
      </c>
      <c r="G745" s="78">
        <v>10667057</v>
      </c>
      <c r="H745" s="43">
        <v>96.5</v>
      </c>
      <c r="I745" s="47">
        <v>3240</v>
      </c>
      <c r="J745" s="48">
        <v>96.6</v>
      </c>
      <c r="K745" s="1"/>
    </row>
    <row r="746" spans="1:11" s="35" customFormat="1" ht="15" x14ac:dyDescent="0.2">
      <c r="A746" s="46"/>
      <c r="B746" s="46"/>
      <c r="C746" s="46"/>
      <c r="D746" s="11"/>
      <c r="E746" s="23" t="s">
        <v>61</v>
      </c>
      <c r="F746" s="77"/>
      <c r="G746" s="78"/>
      <c r="H746" s="43"/>
      <c r="I746" s="47">
        <v>3240</v>
      </c>
      <c r="J746" s="48"/>
      <c r="K746" s="1"/>
    </row>
    <row r="747" spans="1:11" s="86" customFormat="1" ht="15" x14ac:dyDescent="0.2">
      <c r="A747" s="46"/>
      <c r="B747" s="46"/>
      <c r="C747" s="46"/>
      <c r="D747" s="11"/>
      <c r="E747" s="34" t="s">
        <v>193</v>
      </c>
      <c r="F747" s="77"/>
      <c r="G747" s="78"/>
      <c r="H747" s="43"/>
      <c r="I747" s="47"/>
      <c r="J747" s="48"/>
      <c r="K747" s="1"/>
    </row>
    <row r="748" spans="1:11" s="35" customFormat="1" ht="45.75" customHeight="1" x14ac:dyDescent="0.2">
      <c r="A748" s="46"/>
      <c r="B748" s="46"/>
      <c r="C748" s="46"/>
      <c r="D748" s="11"/>
      <c r="E748" s="23" t="s">
        <v>630</v>
      </c>
      <c r="F748" s="77" t="s">
        <v>132</v>
      </c>
      <c r="G748" s="78">
        <v>14517808</v>
      </c>
      <c r="H748" s="43">
        <v>71.772322653667828</v>
      </c>
      <c r="I748" s="47">
        <v>3618899</v>
      </c>
      <c r="J748" s="48">
        <v>96.699632616714595</v>
      </c>
      <c r="K748" s="1"/>
    </row>
    <row r="749" spans="1:11" s="35" customFormat="1" ht="19.5" customHeight="1" x14ac:dyDescent="0.2">
      <c r="A749" s="46"/>
      <c r="B749" s="46"/>
      <c r="C749" s="46"/>
      <c r="D749" s="11"/>
      <c r="E749" s="23" t="s">
        <v>61</v>
      </c>
      <c r="F749" s="77"/>
      <c r="G749" s="78"/>
      <c r="H749" s="43"/>
      <c r="I749" s="47">
        <v>6000</v>
      </c>
      <c r="J749" s="48"/>
      <c r="K749" s="1"/>
    </row>
    <row r="750" spans="1:11" s="35" customFormat="1" ht="15" x14ac:dyDescent="0.2">
      <c r="A750" s="46"/>
      <c r="B750" s="46"/>
      <c r="C750" s="46"/>
      <c r="D750" s="11"/>
      <c r="E750" s="34" t="s">
        <v>176</v>
      </c>
      <c r="F750" s="77"/>
      <c r="G750" s="78"/>
      <c r="H750" s="43"/>
      <c r="I750" s="47"/>
      <c r="J750" s="48"/>
      <c r="K750" s="1"/>
    </row>
    <row r="751" spans="1:11" s="86" customFormat="1" ht="45" x14ac:dyDescent="0.2">
      <c r="A751" s="46"/>
      <c r="B751" s="46"/>
      <c r="C751" s="46"/>
      <c r="D751" s="11"/>
      <c r="E751" s="23" t="s">
        <v>631</v>
      </c>
      <c r="F751" s="77" t="s">
        <v>278</v>
      </c>
      <c r="G751" s="78">
        <v>13604838</v>
      </c>
      <c r="H751" s="43">
        <v>65.533878462940905</v>
      </c>
      <c r="I751" s="47">
        <v>5549837</v>
      </c>
      <c r="J751" s="48">
        <v>98.612941954913396</v>
      </c>
      <c r="K751" s="1"/>
    </row>
    <row r="752" spans="1:11" s="86" customFormat="1" ht="15" x14ac:dyDescent="0.2">
      <c r="A752" s="46"/>
      <c r="B752" s="46"/>
      <c r="C752" s="46"/>
      <c r="D752" s="11"/>
      <c r="E752" s="105" t="s">
        <v>61</v>
      </c>
      <c r="F752" s="77"/>
      <c r="G752" s="78"/>
      <c r="H752" s="43"/>
      <c r="I752" s="47">
        <v>4000</v>
      </c>
      <c r="J752" s="48"/>
      <c r="K752" s="1"/>
    </row>
    <row r="753" spans="1:11" s="35" customFormat="1" ht="45" x14ac:dyDescent="0.2">
      <c r="A753" s="46"/>
      <c r="B753" s="46"/>
      <c r="C753" s="46"/>
      <c r="D753" s="11"/>
      <c r="E753" s="23" t="s">
        <v>194</v>
      </c>
      <c r="F753" s="77">
        <v>2020</v>
      </c>
      <c r="G753" s="78">
        <v>12939281</v>
      </c>
      <c r="H753" s="43">
        <v>0</v>
      </c>
      <c r="I753" s="47">
        <v>8714601</v>
      </c>
      <c r="J753" s="48">
        <v>67.349963263028286</v>
      </c>
      <c r="K753" s="1"/>
    </row>
    <row r="754" spans="1:11" s="86" customFormat="1" ht="15" x14ac:dyDescent="0.2">
      <c r="A754" s="46"/>
      <c r="B754" s="46"/>
      <c r="C754" s="46"/>
      <c r="D754" s="11"/>
      <c r="E754" s="105" t="s">
        <v>61</v>
      </c>
      <c r="F754" s="77"/>
      <c r="G754" s="78"/>
      <c r="H754" s="43"/>
      <c r="I754" s="47">
        <v>296281</v>
      </c>
      <c r="J754" s="48"/>
      <c r="K754" s="1"/>
    </row>
    <row r="755" spans="1:11" s="35" customFormat="1" ht="15" x14ac:dyDescent="0.2">
      <c r="A755" s="46"/>
      <c r="B755" s="46"/>
      <c r="C755" s="46"/>
      <c r="D755" s="11"/>
      <c r="E755" s="34" t="s">
        <v>195</v>
      </c>
      <c r="F755" s="77"/>
      <c r="G755" s="78"/>
      <c r="H755" s="43"/>
      <c r="I755" s="47"/>
      <c r="J755" s="48"/>
      <c r="K755" s="1"/>
    </row>
    <row r="756" spans="1:11" s="35" customFormat="1" ht="45" x14ac:dyDescent="0.2">
      <c r="A756" s="46"/>
      <c r="B756" s="46"/>
      <c r="C756" s="46"/>
      <c r="D756" s="11"/>
      <c r="E756" s="23" t="s">
        <v>632</v>
      </c>
      <c r="F756" s="77" t="s">
        <v>132</v>
      </c>
      <c r="G756" s="78">
        <v>12670921</v>
      </c>
      <c r="H756" s="43">
        <v>76.527744115838146</v>
      </c>
      <c r="I756" s="47">
        <v>3829145</v>
      </c>
      <c r="J756" s="48">
        <v>98.378815557290594</v>
      </c>
      <c r="K756" s="1"/>
    </row>
    <row r="757" spans="1:11" s="35" customFormat="1" ht="15" x14ac:dyDescent="0.2">
      <c r="A757" s="46"/>
      <c r="B757" s="46"/>
      <c r="C757" s="46"/>
      <c r="D757" s="11"/>
      <c r="E757" s="105" t="s">
        <v>61</v>
      </c>
      <c r="F757" s="77"/>
      <c r="G757" s="78"/>
      <c r="H757" s="43"/>
      <c r="I757" s="47">
        <v>4000</v>
      </c>
      <c r="J757" s="48"/>
      <c r="K757" s="1"/>
    </row>
    <row r="758" spans="1:11" s="35" customFormat="1" ht="15" x14ac:dyDescent="0.2">
      <c r="A758" s="46"/>
      <c r="B758" s="46"/>
      <c r="C758" s="46"/>
      <c r="D758" s="11"/>
      <c r="E758" s="34" t="s">
        <v>196</v>
      </c>
      <c r="F758" s="77"/>
      <c r="G758" s="78"/>
      <c r="H758" s="43"/>
      <c r="I758" s="47"/>
      <c r="J758" s="48"/>
      <c r="K758" s="1"/>
    </row>
    <row r="759" spans="1:11" s="86" customFormat="1" ht="53.25" customHeight="1" x14ac:dyDescent="0.2">
      <c r="A759" s="46"/>
      <c r="B759" s="46"/>
      <c r="C759" s="46"/>
      <c r="D759" s="11"/>
      <c r="E759" s="23" t="s">
        <v>593</v>
      </c>
      <c r="F759" s="77">
        <v>2020</v>
      </c>
      <c r="G759" s="78">
        <v>6561320</v>
      </c>
      <c r="H759" s="43">
        <v>0</v>
      </c>
      <c r="I759" s="47">
        <v>6106714.5</v>
      </c>
      <c r="J759" s="48">
        <v>93.071432272774373</v>
      </c>
      <c r="K759" s="1"/>
    </row>
    <row r="760" spans="1:11" s="35" customFormat="1" ht="15" x14ac:dyDescent="0.2">
      <c r="A760" s="46"/>
      <c r="B760" s="46"/>
      <c r="C760" s="46"/>
      <c r="D760" s="11"/>
      <c r="E760" s="105" t="s">
        <v>61</v>
      </c>
      <c r="F760" s="77"/>
      <c r="G760" s="78"/>
      <c r="H760" s="43"/>
      <c r="I760" s="47">
        <v>500000</v>
      </c>
      <c r="J760" s="48"/>
      <c r="K760" s="1"/>
    </row>
    <row r="761" spans="1:11" s="35" customFormat="1" ht="15" x14ac:dyDescent="0.2">
      <c r="A761" s="46"/>
      <c r="B761" s="46"/>
      <c r="C761" s="46"/>
      <c r="D761" s="11"/>
      <c r="E761" s="100" t="s">
        <v>197</v>
      </c>
      <c r="F761" s="77"/>
      <c r="G761" s="78"/>
      <c r="H761" s="43"/>
      <c r="I761" s="47"/>
      <c r="J761" s="48"/>
      <c r="K761" s="1"/>
    </row>
    <row r="762" spans="1:11" s="35" customFormat="1" ht="46.5" customHeight="1" x14ac:dyDescent="0.2">
      <c r="A762" s="46"/>
      <c r="B762" s="46"/>
      <c r="C762" s="46"/>
      <c r="D762" s="11"/>
      <c r="E762" s="23" t="s">
        <v>198</v>
      </c>
      <c r="F762" s="77" t="s">
        <v>132</v>
      </c>
      <c r="G762" s="78">
        <v>13090237</v>
      </c>
      <c r="H762" s="43">
        <v>87.9</v>
      </c>
      <c r="I762" s="47">
        <v>2817706</v>
      </c>
      <c r="J762" s="48">
        <v>98.7</v>
      </c>
      <c r="K762" s="1"/>
    </row>
    <row r="763" spans="1:11" s="112" customFormat="1" ht="15" x14ac:dyDescent="0.2">
      <c r="A763" s="46"/>
      <c r="B763" s="46"/>
      <c r="C763" s="46"/>
      <c r="D763" s="11"/>
      <c r="E763" s="34" t="s">
        <v>199</v>
      </c>
      <c r="F763" s="77"/>
      <c r="G763" s="78"/>
      <c r="H763" s="43"/>
      <c r="I763" s="47"/>
      <c r="J763" s="48"/>
      <c r="K763" s="1"/>
    </row>
    <row r="764" spans="1:11" s="106" customFormat="1" ht="45" x14ac:dyDescent="0.2">
      <c r="A764" s="46"/>
      <c r="B764" s="46"/>
      <c r="C764" s="46"/>
      <c r="D764" s="11"/>
      <c r="E764" s="23" t="s">
        <v>200</v>
      </c>
      <c r="F764" s="77">
        <v>2020</v>
      </c>
      <c r="G764" s="78">
        <v>10038473</v>
      </c>
      <c r="H764" s="43">
        <v>0</v>
      </c>
      <c r="I764" s="47">
        <v>6106714.5</v>
      </c>
      <c r="J764" s="48">
        <v>60.833101807416327</v>
      </c>
      <c r="K764" s="1"/>
    </row>
    <row r="765" spans="1:11" s="86" customFormat="1" ht="15" x14ac:dyDescent="0.2">
      <c r="A765" s="46"/>
      <c r="B765" s="46"/>
      <c r="C765" s="46"/>
      <c r="D765" s="11"/>
      <c r="E765" s="23" t="s">
        <v>61</v>
      </c>
      <c r="F765" s="77"/>
      <c r="G765" s="78"/>
      <c r="H765" s="43"/>
      <c r="I765" s="47">
        <v>238067</v>
      </c>
      <c r="J765" s="48"/>
      <c r="K765" s="1"/>
    </row>
    <row r="766" spans="1:11" s="35" customFormat="1" ht="15" x14ac:dyDescent="0.2">
      <c r="A766" s="46"/>
      <c r="B766" s="46"/>
      <c r="C766" s="46"/>
      <c r="D766" s="11"/>
      <c r="E766" s="34" t="s">
        <v>201</v>
      </c>
      <c r="F766" s="77"/>
      <c r="G766" s="78"/>
      <c r="H766" s="43"/>
      <c r="I766" s="47"/>
      <c r="J766" s="48"/>
      <c r="K766" s="1"/>
    </row>
    <row r="767" spans="1:11" s="35" customFormat="1" ht="45" x14ac:dyDescent="0.2">
      <c r="A767" s="46"/>
      <c r="B767" s="46"/>
      <c r="C767" s="46"/>
      <c r="D767" s="11"/>
      <c r="E767" s="23" t="s">
        <v>202</v>
      </c>
      <c r="F767" s="77" t="s">
        <v>132</v>
      </c>
      <c r="G767" s="78">
        <v>9703539</v>
      </c>
      <c r="H767" s="43">
        <v>91.173828435171956</v>
      </c>
      <c r="I767" s="47">
        <v>69898.099999999977</v>
      </c>
      <c r="J767" s="48">
        <v>91.894164592938722</v>
      </c>
      <c r="K767" s="1"/>
    </row>
    <row r="768" spans="1:11" s="86" customFormat="1" ht="15" x14ac:dyDescent="0.2">
      <c r="A768" s="46"/>
      <c r="B768" s="46"/>
      <c r="C768" s="46"/>
      <c r="D768" s="11"/>
      <c r="E768" s="34" t="s">
        <v>203</v>
      </c>
      <c r="F768" s="77"/>
      <c r="G768" s="78"/>
      <c r="H768" s="43"/>
      <c r="I768" s="47"/>
      <c r="J768" s="48"/>
      <c r="K768" s="1"/>
    </row>
    <row r="769" spans="1:11" s="35" customFormat="1" ht="45" x14ac:dyDescent="0.2">
      <c r="A769" s="46"/>
      <c r="B769" s="46"/>
      <c r="C769" s="46"/>
      <c r="D769" s="11"/>
      <c r="E769" s="23" t="s">
        <v>594</v>
      </c>
      <c r="F769" s="77" t="s">
        <v>132</v>
      </c>
      <c r="G769" s="78">
        <v>11133083</v>
      </c>
      <c r="H769" s="43">
        <v>59.884948311262931</v>
      </c>
      <c r="I769" s="47">
        <v>4290725</v>
      </c>
      <c r="J769" s="48">
        <v>98.42526099913205</v>
      </c>
      <c r="K769" s="1"/>
    </row>
    <row r="770" spans="1:11" s="35" customFormat="1" ht="15" x14ac:dyDescent="0.2">
      <c r="A770" s="46"/>
      <c r="B770" s="46"/>
      <c r="C770" s="46"/>
      <c r="D770" s="11"/>
      <c r="E770" s="23" t="s">
        <v>61</v>
      </c>
      <c r="F770" s="77"/>
      <c r="G770" s="78"/>
      <c r="H770" s="43"/>
      <c r="I770" s="47">
        <v>4000</v>
      </c>
      <c r="J770" s="48"/>
      <c r="K770" s="1"/>
    </row>
    <row r="771" spans="1:11" s="86" customFormat="1" ht="15" x14ac:dyDescent="0.2">
      <c r="A771" s="46"/>
      <c r="B771" s="46"/>
      <c r="C771" s="46"/>
      <c r="D771" s="11"/>
      <c r="E771" s="34" t="s">
        <v>204</v>
      </c>
      <c r="F771" s="77"/>
      <c r="G771" s="78"/>
      <c r="H771" s="43"/>
      <c r="I771" s="47"/>
      <c r="J771" s="48"/>
      <c r="K771" s="1"/>
    </row>
    <row r="772" spans="1:11" s="35" customFormat="1" ht="43.5" customHeight="1" x14ac:dyDescent="0.2">
      <c r="A772" s="46"/>
      <c r="B772" s="46"/>
      <c r="C772" s="46"/>
      <c r="D772" s="11"/>
      <c r="E772" s="23" t="s">
        <v>205</v>
      </c>
      <c r="F772" s="77">
        <v>2020</v>
      </c>
      <c r="G772" s="78">
        <v>13823823</v>
      </c>
      <c r="H772" s="43">
        <v>0</v>
      </c>
      <c r="I772" s="47">
        <v>8714601</v>
      </c>
      <c r="J772" s="48">
        <v>63.040455596111144</v>
      </c>
      <c r="K772" s="1"/>
    </row>
    <row r="773" spans="1:11" s="112" customFormat="1" ht="15" x14ac:dyDescent="0.2">
      <c r="A773" s="46"/>
      <c r="B773" s="46"/>
      <c r="C773" s="46"/>
      <c r="D773" s="11"/>
      <c r="E773" s="105" t="s">
        <v>61</v>
      </c>
      <c r="F773" s="77"/>
      <c r="G773" s="78"/>
      <c r="H773" s="43"/>
      <c r="I773" s="47">
        <v>611291</v>
      </c>
      <c r="J773" s="48"/>
      <c r="K773" s="1"/>
    </row>
    <row r="774" spans="1:11" s="106" customFormat="1" ht="15" x14ac:dyDescent="0.2">
      <c r="A774" s="46"/>
      <c r="B774" s="46"/>
      <c r="C774" s="46"/>
      <c r="D774" s="11"/>
      <c r="E774" s="34" t="s">
        <v>106</v>
      </c>
      <c r="F774" s="77"/>
      <c r="G774" s="78"/>
      <c r="H774" s="43"/>
      <c r="I774" s="47"/>
      <c r="J774" s="48"/>
      <c r="K774" s="1"/>
    </row>
    <row r="775" spans="1:11" s="86" customFormat="1" ht="45.75" customHeight="1" x14ac:dyDescent="0.2">
      <c r="A775" s="46"/>
      <c r="B775" s="46"/>
      <c r="C775" s="46"/>
      <c r="D775" s="11"/>
      <c r="E775" s="23" t="s">
        <v>206</v>
      </c>
      <c r="F775" s="77">
        <v>2020</v>
      </c>
      <c r="G775" s="78">
        <v>11599201</v>
      </c>
      <c r="H775" s="43">
        <v>0</v>
      </c>
      <c r="I775" s="47">
        <v>8612775</v>
      </c>
      <c r="J775" s="48">
        <v>74.253174852302323</v>
      </c>
      <c r="K775" s="1"/>
    </row>
    <row r="776" spans="1:11" s="35" customFormat="1" ht="15" x14ac:dyDescent="0.2">
      <c r="A776" s="46"/>
      <c r="B776" s="46"/>
      <c r="C776" s="46"/>
      <c r="D776" s="11"/>
      <c r="E776" s="105" t="s">
        <v>61</v>
      </c>
      <c r="F776" s="77"/>
      <c r="G776" s="78"/>
      <c r="H776" s="43"/>
      <c r="I776" s="47">
        <v>264565</v>
      </c>
      <c r="J776" s="48"/>
      <c r="K776" s="1"/>
    </row>
    <row r="777" spans="1:11" s="86" customFormat="1" ht="15" x14ac:dyDescent="0.2">
      <c r="A777" s="46"/>
      <c r="B777" s="46"/>
      <c r="C777" s="46"/>
      <c r="D777" s="11"/>
      <c r="E777" s="34" t="s">
        <v>207</v>
      </c>
      <c r="F777" s="77"/>
      <c r="G777" s="78"/>
      <c r="H777" s="43"/>
      <c r="I777" s="47"/>
      <c r="J777" s="48"/>
      <c r="K777" s="1"/>
    </row>
    <row r="778" spans="1:11" s="35" customFormat="1" ht="47.25" customHeight="1" x14ac:dyDescent="0.2">
      <c r="A778" s="46"/>
      <c r="B778" s="46"/>
      <c r="C778" s="46"/>
      <c r="D778" s="11"/>
      <c r="E778" s="23" t="s">
        <v>208</v>
      </c>
      <c r="F778" s="77">
        <v>2020</v>
      </c>
      <c r="G778" s="78">
        <v>11443680</v>
      </c>
      <c r="H778" s="43">
        <v>0</v>
      </c>
      <c r="I778" s="47">
        <v>8714601</v>
      </c>
      <c r="J778" s="48">
        <v>76.152085692714238</v>
      </c>
      <c r="K778" s="1"/>
    </row>
    <row r="779" spans="1:11" s="86" customFormat="1" ht="15" x14ac:dyDescent="0.2">
      <c r="A779" s="46"/>
      <c r="B779" s="46"/>
      <c r="C779" s="46"/>
      <c r="D779" s="11"/>
      <c r="E779" s="105" t="s">
        <v>61</v>
      </c>
      <c r="F779" s="77"/>
      <c r="G779" s="78"/>
      <c r="H779" s="43"/>
      <c r="I779" s="47">
        <v>282274</v>
      </c>
      <c r="J779" s="48"/>
      <c r="K779" s="1"/>
    </row>
    <row r="780" spans="1:11" s="86" customFormat="1" ht="30" x14ac:dyDescent="0.2">
      <c r="A780" s="46" t="s">
        <v>110</v>
      </c>
      <c r="B780" s="46" t="s">
        <v>111</v>
      </c>
      <c r="C780" s="46" t="s">
        <v>13</v>
      </c>
      <c r="D780" s="11" t="s">
        <v>112</v>
      </c>
      <c r="E780" s="18"/>
      <c r="F780" s="25"/>
      <c r="G780" s="20"/>
      <c r="H780" s="43"/>
      <c r="I780" s="22">
        <f>+I782+I787+I788+I790+I793+I791+I785</f>
        <v>51942205.229999997</v>
      </c>
      <c r="J780" s="48"/>
      <c r="K780" s="1"/>
    </row>
    <row r="781" spans="1:11" s="86" customFormat="1" ht="15" x14ac:dyDescent="0.2">
      <c r="A781" s="46"/>
      <c r="B781" s="46"/>
      <c r="C781" s="46"/>
      <c r="D781" s="11"/>
      <c r="E781" s="44" t="s">
        <v>218</v>
      </c>
      <c r="F781" s="25"/>
      <c r="G781" s="20"/>
      <c r="H781" s="43"/>
      <c r="I781" s="22"/>
      <c r="J781" s="48"/>
      <c r="K781" s="1"/>
    </row>
    <row r="782" spans="1:11" s="86" customFormat="1" ht="51.75" customHeight="1" x14ac:dyDescent="0.2">
      <c r="A782" s="46"/>
      <c r="B782" s="46"/>
      <c r="C782" s="46"/>
      <c r="D782" s="11"/>
      <c r="E782" s="23" t="s">
        <v>219</v>
      </c>
      <c r="F782" s="28" t="s">
        <v>231</v>
      </c>
      <c r="G782" s="29">
        <v>1065918</v>
      </c>
      <c r="H782" s="43">
        <v>0</v>
      </c>
      <c r="I782" s="47">
        <v>1065918</v>
      </c>
      <c r="J782" s="48">
        <v>100</v>
      </c>
      <c r="K782" s="1"/>
    </row>
    <row r="783" spans="1:11" s="86" customFormat="1" ht="15" x14ac:dyDescent="0.2">
      <c r="A783" s="46"/>
      <c r="B783" s="46"/>
      <c r="C783" s="46"/>
      <c r="D783" s="11"/>
      <c r="E783" s="105" t="s">
        <v>61</v>
      </c>
      <c r="F783" s="28"/>
      <c r="G783" s="29"/>
      <c r="H783" s="43"/>
      <c r="I783" s="47">
        <v>1065918</v>
      </c>
      <c r="J783" s="48"/>
      <c r="K783" s="1"/>
    </row>
    <row r="784" spans="1:11" s="86" customFormat="1" ht="15" x14ac:dyDescent="0.2">
      <c r="A784" s="46"/>
      <c r="B784" s="46"/>
      <c r="C784" s="46"/>
      <c r="D784" s="11"/>
      <c r="E784" s="119" t="s">
        <v>404</v>
      </c>
      <c r="F784" s="25"/>
      <c r="G784" s="20"/>
      <c r="H784" s="43"/>
      <c r="I784" s="47"/>
      <c r="J784" s="48"/>
      <c r="K784" s="1"/>
    </row>
    <row r="785" spans="1:11" s="86" customFormat="1" ht="30" x14ac:dyDescent="0.2">
      <c r="A785" s="46"/>
      <c r="B785" s="46"/>
      <c r="C785" s="46"/>
      <c r="D785" s="11"/>
      <c r="E785" s="114" t="s">
        <v>405</v>
      </c>
      <c r="F785" s="77" t="s">
        <v>354</v>
      </c>
      <c r="G785" s="78">
        <v>28811476</v>
      </c>
      <c r="H785" s="43">
        <v>25.1</v>
      </c>
      <c r="I785" s="47">
        <v>75195.210000000006</v>
      </c>
      <c r="J785" s="48">
        <v>35.799999999999997</v>
      </c>
      <c r="K785" s="1"/>
    </row>
    <row r="786" spans="1:11" s="86" customFormat="1" ht="15" x14ac:dyDescent="0.2">
      <c r="A786" s="46"/>
      <c r="B786" s="46"/>
      <c r="C786" s="46"/>
      <c r="D786" s="11"/>
      <c r="E786" s="44" t="s">
        <v>215</v>
      </c>
      <c r="F786" s="25"/>
      <c r="G786" s="20"/>
      <c r="H786" s="43"/>
      <c r="I786" s="22"/>
      <c r="J786" s="48"/>
      <c r="K786" s="1"/>
    </row>
    <row r="787" spans="1:11" s="86" customFormat="1" ht="45" x14ac:dyDescent="0.2">
      <c r="A787" s="46"/>
      <c r="B787" s="46"/>
      <c r="C787" s="46"/>
      <c r="D787" s="11"/>
      <c r="E787" s="23" t="s">
        <v>216</v>
      </c>
      <c r="F787" s="28" t="s">
        <v>132</v>
      </c>
      <c r="G787" s="29">
        <v>47999365</v>
      </c>
      <c r="H787" s="43">
        <v>53.993322619997166</v>
      </c>
      <c r="I787" s="47">
        <v>2500000</v>
      </c>
      <c r="J787" s="48">
        <v>100</v>
      </c>
      <c r="K787" s="1"/>
    </row>
    <row r="788" spans="1:11" s="86" customFormat="1" ht="30" x14ac:dyDescent="0.2">
      <c r="A788" s="46"/>
      <c r="B788" s="46"/>
      <c r="C788" s="46"/>
      <c r="D788" s="11"/>
      <c r="E788" s="120" t="s">
        <v>217</v>
      </c>
      <c r="F788" s="28" t="s">
        <v>132</v>
      </c>
      <c r="G788" s="29">
        <v>52537780</v>
      </c>
      <c r="H788" s="43">
        <v>82.112169566357778</v>
      </c>
      <c r="I788" s="47">
        <f>5000000+151092.02</f>
        <v>5151092.0199999996</v>
      </c>
      <c r="J788" s="48">
        <v>97.626894436727241</v>
      </c>
      <c r="K788" s="1"/>
    </row>
    <row r="789" spans="1:11" s="86" customFormat="1" ht="15" x14ac:dyDescent="0.2">
      <c r="A789" s="46"/>
      <c r="B789" s="46"/>
      <c r="C789" s="46"/>
      <c r="D789" s="11"/>
      <c r="E789" s="100" t="s">
        <v>152</v>
      </c>
      <c r="F789" s="77"/>
      <c r="G789" s="78"/>
      <c r="H789" s="43"/>
      <c r="I789" s="47"/>
      <c r="J789" s="48"/>
      <c r="K789" s="1"/>
    </row>
    <row r="790" spans="1:11" s="86" customFormat="1" ht="60" x14ac:dyDescent="0.2">
      <c r="A790" s="46"/>
      <c r="B790" s="46"/>
      <c r="C790" s="46"/>
      <c r="D790" s="11"/>
      <c r="E790" s="23" t="s">
        <v>558</v>
      </c>
      <c r="F790" s="28" t="s">
        <v>132</v>
      </c>
      <c r="G790" s="29">
        <v>142577733</v>
      </c>
      <c r="H790" s="43">
        <v>56.62901583657527</v>
      </c>
      <c r="I790" s="47">
        <v>33500000</v>
      </c>
      <c r="J790" s="48">
        <v>95.555150256176404</v>
      </c>
      <c r="K790" s="1"/>
    </row>
    <row r="791" spans="1:11" s="86" customFormat="1" ht="75" x14ac:dyDescent="0.2">
      <c r="A791" s="46"/>
      <c r="B791" s="46"/>
      <c r="C791" s="46"/>
      <c r="D791" s="11"/>
      <c r="E791" s="121" t="s">
        <v>283</v>
      </c>
      <c r="F791" s="28" t="s">
        <v>284</v>
      </c>
      <c r="G791" s="29">
        <v>44122196</v>
      </c>
      <c r="H791" s="43">
        <v>0.45328659525468767</v>
      </c>
      <c r="I791" s="47">
        <v>150000</v>
      </c>
      <c r="J791" s="48">
        <v>5.326118174172473</v>
      </c>
      <c r="K791" s="1"/>
    </row>
    <row r="792" spans="1:11" s="86" customFormat="1" ht="15" x14ac:dyDescent="0.2">
      <c r="A792" s="46"/>
      <c r="B792" s="46"/>
      <c r="C792" s="46"/>
      <c r="D792" s="11"/>
      <c r="E792" s="92" t="s">
        <v>61</v>
      </c>
      <c r="F792" s="28"/>
      <c r="G792" s="29"/>
      <c r="H792" s="43"/>
      <c r="I792" s="47">
        <v>150000</v>
      </c>
      <c r="J792" s="48"/>
      <c r="K792" s="1"/>
    </row>
    <row r="793" spans="1:11" s="86" customFormat="1" ht="48" customHeight="1" x14ac:dyDescent="0.2">
      <c r="A793" s="46"/>
      <c r="B793" s="46"/>
      <c r="C793" s="46"/>
      <c r="D793" s="11"/>
      <c r="E793" s="23" t="s">
        <v>113</v>
      </c>
      <c r="F793" s="78" t="s">
        <v>134</v>
      </c>
      <c r="G793" s="78">
        <v>125772467</v>
      </c>
      <c r="H793" s="43">
        <v>24.001484363028354</v>
      </c>
      <c r="I793" s="47">
        <v>9500000</v>
      </c>
      <c r="J793" s="48">
        <v>31.554806824294861</v>
      </c>
      <c r="K793" s="1"/>
    </row>
    <row r="794" spans="1:11" s="86" customFormat="1" ht="45" x14ac:dyDescent="0.2">
      <c r="A794" s="46" t="s">
        <v>623</v>
      </c>
      <c r="B794" s="46" t="s">
        <v>624</v>
      </c>
      <c r="C794" s="46" t="s">
        <v>13</v>
      </c>
      <c r="D794" s="11" t="s">
        <v>625</v>
      </c>
      <c r="E794" s="18"/>
      <c r="F794" s="25"/>
      <c r="G794" s="20"/>
      <c r="H794" s="43"/>
      <c r="I794" s="22">
        <f>I796+I798+I800+I803+I805+I808+I810+I812+I815+I818+I821+I824+I827</f>
        <v>124800000</v>
      </c>
      <c r="J794" s="48"/>
      <c r="K794" s="1"/>
    </row>
    <row r="795" spans="1:11" s="86" customFormat="1" ht="15" x14ac:dyDescent="0.2">
      <c r="A795" s="46"/>
      <c r="B795" s="46"/>
      <c r="C795" s="46"/>
      <c r="D795" s="146"/>
      <c r="E795" s="151" t="s">
        <v>381</v>
      </c>
      <c r="F795" s="152"/>
      <c r="G795" s="153"/>
      <c r="H795" s="154"/>
      <c r="I795" s="147"/>
      <c r="J795" s="93"/>
      <c r="K795" s="1"/>
    </row>
    <row r="796" spans="1:11" s="86" customFormat="1" ht="45" x14ac:dyDescent="0.2">
      <c r="A796" s="46"/>
      <c r="B796" s="46"/>
      <c r="C796" s="46"/>
      <c r="D796" s="146"/>
      <c r="E796" s="155" t="s">
        <v>225</v>
      </c>
      <c r="F796" s="152" t="s">
        <v>64</v>
      </c>
      <c r="G796" s="153">
        <v>32381828</v>
      </c>
      <c r="H796" s="154">
        <v>0</v>
      </c>
      <c r="I796" s="115">
        <v>9100000</v>
      </c>
      <c r="J796" s="93">
        <v>28.102181260427916</v>
      </c>
      <c r="K796" s="1"/>
    </row>
    <row r="797" spans="1:11" s="86" customFormat="1" ht="15" x14ac:dyDescent="0.25">
      <c r="A797" s="46"/>
      <c r="B797" s="46"/>
      <c r="C797" s="46"/>
      <c r="D797" s="146"/>
      <c r="E797" s="189" t="s">
        <v>61</v>
      </c>
      <c r="F797" s="156"/>
      <c r="G797" s="153"/>
      <c r="H797" s="157"/>
      <c r="I797" s="115">
        <v>1250000</v>
      </c>
      <c r="J797" s="93"/>
      <c r="K797" s="1"/>
    </row>
    <row r="798" spans="1:11" s="86" customFormat="1" ht="45" x14ac:dyDescent="0.2">
      <c r="A798" s="46"/>
      <c r="B798" s="46"/>
      <c r="C798" s="46"/>
      <c r="D798" s="146"/>
      <c r="E798" s="155" t="s">
        <v>226</v>
      </c>
      <c r="F798" s="152" t="s">
        <v>64</v>
      </c>
      <c r="G798" s="153">
        <v>14054816</v>
      </c>
      <c r="H798" s="154">
        <v>0</v>
      </c>
      <c r="I798" s="115">
        <v>13600000</v>
      </c>
      <c r="J798" s="93">
        <v>96.763984672584826</v>
      </c>
      <c r="K798" s="1"/>
    </row>
    <row r="799" spans="1:11" s="86" customFormat="1" ht="15" x14ac:dyDescent="0.25">
      <c r="A799" s="46"/>
      <c r="B799" s="46"/>
      <c r="C799" s="46"/>
      <c r="D799" s="146"/>
      <c r="E799" s="189" t="s">
        <v>61</v>
      </c>
      <c r="F799" s="156"/>
      <c r="G799" s="153"/>
      <c r="H799" s="157"/>
      <c r="I799" s="115">
        <v>1250000</v>
      </c>
      <c r="J799" s="93"/>
      <c r="K799" s="1"/>
    </row>
    <row r="800" spans="1:11" s="86" customFormat="1" ht="45" x14ac:dyDescent="0.2">
      <c r="A800" s="46"/>
      <c r="B800" s="46"/>
      <c r="C800" s="46"/>
      <c r="D800" s="146"/>
      <c r="E800" s="155" t="s">
        <v>227</v>
      </c>
      <c r="F800" s="152" t="s">
        <v>64</v>
      </c>
      <c r="G800" s="153">
        <v>36135701</v>
      </c>
      <c r="H800" s="154">
        <v>0</v>
      </c>
      <c r="I800" s="115">
        <v>8800000</v>
      </c>
      <c r="J800" s="93">
        <v>24.352647814968361</v>
      </c>
      <c r="K800" s="1"/>
    </row>
    <row r="801" spans="1:11" s="86" customFormat="1" ht="15" x14ac:dyDescent="0.25">
      <c r="A801" s="46"/>
      <c r="B801" s="46"/>
      <c r="C801" s="46"/>
      <c r="D801" s="146"/>
      <c r="E801" s="189" t="s">
        <v>61</v>
      </c>
      <c r="F801" s="156"/>
      <c r="G801" s="153"/>
      <c r="H801" s="157"/>
      <c r="I801" s="115">
        <v>1250000</v>
      </c>
      <c r="J801" s="93"/>
      <c r="K801" s="1"/>
    </row>
    <row r="802" spans="1:11" s="86" customFormat="1" ht="15" x14ac:dyDescent="0.2">
      <c r="A802" s="46"/>
      <c r="B802" s="46"/>
      <c r="C802" s="46"/>
      <c r="D802" s="146"/>
      <c r="E802" s="151" t="s">
        <v>174</v>
      </c>
      <c r="F802" s="152"/>
      <c r="G802" s="153"/>
      <c r="H802" s="158"/>
      <c r="I802" s="115"/>
      <c r="J802" s="93"/>
      <c r="K802" s="1"/>
    </row>
    <row r="803" spans="1:11" s="86" customFormat="1" ht="45" x14ac:dyDescent="0.2">
      <c r="A803" s="46"/>
      <c r="B803" s="46"/>
      <c r="C803" s="46"/>
      <c r="D803" s="146"/>
      <c r="E803" s="159" t="s">
        <v>233</v>
      </c>
      <c r="F803" s="152" t="s">
        <v>64</v>
      </c>
      <c r="G803" s="153">
        <v>33207012</v>
      </c>
      <c r="H803" s="154">
        <v>0</v>
      </c>
      <c r="I803" s="115">
        <v>11600000</v>
      </c>
      <c r="J803" s="93">
        <v>34.932381148897107</v>
      </c>
      <c r="K803" s="1"/>
    </row>
    <row r="804" spans="1:11" s="86" customFormat="1" ht="15" x14ac:dyDescent="0.2">
      <c r="A804" s="46"/>
      <c r="B804" s="46"/>
      <c r="C804" s="46"/>
      <c r="D804" s="146"/>
      <c r="E804" s="189" t="s">
        <v>61</v>
      </c>
      <c r="F804" s="152"/>
      <c r="G804" s="153"/>
      <c r="H804" s="158"/>
      <c r="I804" s="115">
        <v>1250000</v>
      </c>
      <c r="J804" s="93"/>
      <c r="K804" s="1"/>
    </row>
    <row r="805" spans="1:11" s="86" customFormat="1" ht="45" x14ac:dyDescent="0.2">
      <c r="A805" s="46"/>
      <c r="B805" s="46"/>
      <c r="C805" s="46"/>
      <c r="D805" s="146"/>
      <c r="E805" s="159" t="s">
        <v>234</v>
      </c>
      <c r="F805" s="152" t="s">
        <v>64</v>
      </c>
      <c r="G805" s="153">
        <v>24446036</v>
      </c>
      <c r="H805" s="154">
        <v>0</v>
      </c>
      <c r="I805" s="115">
        <v>8400000</v>
      </c>
      <c r="J805" s="93">
        <v>34.361399124177019</v>
      </c>
      <c r="K805" s="1"/>
    </row>
    <row r="806" spans="1:11" s="86" customFormat="1" ht="15" x14ac:dyDescent="0.2">
      <c r="A806" s="46"/>
      <c r="B806" s="46"/>
      <c r="C806" s="46"/>
      <c r="D806" s="146"/>
      <c r="E806" s="189" t="s">
        <v>61</v>
      </c>
      <c r="F806" s="152"/>
      <c r="G806" s="153"/>
      <c r="H806" s="158"/>
      <c r="I806" s="115">
        <v>1250000</v>
      </c>
      <c r="J806" s="93"/>
      <c r="K806" s="1"/>
    </row>
    <row r="807" spans="1:11" s="86" customFormat="1" ht="15" x14ac:dyDescent="0.2">
      <c r="A807" s="46"/>
      <c r="B807" s="46"/>
      <c r="C807" s="46"/>
      <c r="D807" s="146"/>
      <c r="E807" s="151" t="s">
        <v>165</v>
      </c>
      <c r="F807" s="152"/>
      <c r="G807" s="153"/>
      <c r="H807" s="158"/>
      <c r="I807" s="115"/>
      <c r="J807" s="93"/>
      <c r="K807" s="1"/>
    </row>
    <row r="808" spans="1:11" s="86" customFormat="1" ht="45" x14ac:dyDescent="0.2">
      <c r="A808" s="46"/>
      <c r="B808" s="46"/>
      <c r="C808" s="46"/>
      <c r="D808" s="146"/>
      <c r="E808" s="159" t="s">
        <v>235</v>
      </c>
      <c r="F808" s="152" t="s">
        <v>64</v>
      </c>
      <c r="G808" s="153">
        <v>34145804</v>
      </c>
      <c r="H808" s="154">
        <v>0</v>
      </c>
      <c r="I808" s="115">
        <v>9400000</v>
      </c>
      <c r="J808" s="93">
        <v>27.529004735105961</v>
      </c>
      <c r="K808" s="1"/>
    </row>
    <row r="809" spans="1:11" s="86" customFormat="1" ht="15" x14ac:dyDescent="0.2">
      <c r="A809" s="46"/>
      <c r="B809" s="46"/>
      <c r="C809" s="46"/>
      <c r="D809" s="146"/>
      <c r="E809" s="189" t="s">
        <v>61</v>
      </c>
      <c r="F809" s="152"/>
      <c r="G809" s="153"/>
      <c r="H809" s="158"/>
      <c r="I809" s="115">
        <v>1250000</v>
      </c>
      <c r="J809" s="93"/>
      <c r="K809" s="1"/>
    </row>
    <row r="810" spans="1:11" s="86" customFormat="1" ht="45" x14ac:dyDescent="0.2">
      <c r="A810" s="46"/>
      <c r="B810" s="46"/>
      <c r="C810" s="46"/>
      <c r="D810" s="146"/>
      <c r="E810" s="159" t="s">
        <v>236</v>
      </c>
      <c r="F810" s="152" t="s">
        <v>64</v>
      </c>
      <c r="G810" s="153">
        <v>30340402</v>
      </c>
      <c r="H810" s="154">
        <v>0</v>
      </c>
      <c r="I810" s="115">
        <v>9400000</v>
      </c>
      <c r="J810" s="93">
        <v>30.981791210281262</v>
      </c>
      <c r="K810" s="1"/>
    </row>
    <row r="811" spans="1:11" s="86" customFormat="1" ht="15" x14ac:dyDescent="0.2">
      <c r="A811" s="46"/>
      <c r="B811" s="46"/>
      <c r="C811" s="46"/>
      <c r="D811" s="146"/>
      <c r="E811" s="189" t="s">
        <v>61</v>
      </c>
      <c r="F811" s="152"/>
      <c r="G811" s="153"/>
      <c r="H811" s="158"/>
      <c r="I811" s="115">
        <v>1250000</v>
      </c>
      <c r="J811" s="93"/>
      <c r="K811" s="1"/>
    </row>
    <row r="812" spans="1:11" s="86" customFormat="1" ht="45" x14ac:dyDescent="0.2">
      <c r="A812" s="46"/>
      <c r="B812" s="46"/>
      <c r="C812" s="46"/>
      <c r="D812" s="146"/>
      <c r="E812" s="159" t="s">
        <v>237</v>
      </c>
      <c r="F812" s="152" t="s">
        <v>64</v>
      </c>
      <c r="G812" s="153">
        <v>20865254</v>
      </c>
      <c r="H812" s="154">
        <v>0</v>
      </c>
      <c r="I812" s="115">
        <v>9400000</v>
      </c>
      <c r="J812" s="93">
        <v>45.050973259180068</v>
      </c>
      <c r="K812" s="1"/>
    </row>
    <row r="813" spans="1:11" s="86" customFormat="1" ht="15" x14ac:dyDescent="0.2">
      <c r="A813" s="46"/>
      <c r="B813" s="46"/>
      <c r="C813" s="46"/>
      <c r="D813" s="146"/>
      <c r="E813" s="189" t="s">
        <v>61</v>
      </c>
      <c r="F813" s="152"/>
      <c r="G813" s="153"/>
      <c r="H813" s="158"/>
      <c r="I813" s="115">
        <v>1250000</v>
      </c>
      <c r="J813" s="93"/>
      <c r="K813" s="1"/>
    </row>
    <row r="814" spans="1:11" s="86" customFormat="1" ht="15" x14ac:dyDescent="0.2">
      <c r="A814" s="46"/>
      <c r="B814" s="46"/>
      <c r="C814" s="46"/>
      <c r="D814" s="146"/>
      <c r="E814" s="151" t="s">
        <v>81</v>
      </c>
      <c r="F814" s="152"/>
      <c r="G814" s="153"/>
      <c r="H814" s="158"/>
      <c r="I814" s="115"/>
      <c r="J814" s="93"/>
      <c r="K814" s="1"/>
    </row>
    <row r="815" spans="1:11" s="86" customFormat="1" ht="45" x14ac:dyDescent="0.2">
      <c r="A815" s="46"/>
      <c r="B815" s="46"/>
      <c r="C815" s="46"/>
      <c r="D815" s="146"/>
      <c r="E815" s="159" t="s">
        <v>238</v>
      </c>
      <c r="F815" s="152" t="s">
        <v>64</v>
      </c>
      <c r="G815" s="153">
        <v>20430917</v>
      </c>
      <c r="H815" s="154">
        <v>0</v>
      </c>
      <c r="I815" s="115">
        <v>8400000</v>
      </c>
      <c r="J815" s="93">
        <v>41.114160465729462</v>
      </c>
      <c r="K815" s="1"/>
    </row>
    <row r="816" spans="1:11" s="86" customFormat="1" ht="15" x14ac:dyDescent="0.2">
      <c r="A816" s="46"/>
      <c r="B816" s="46"/>
      <c r="C816" s="46"/>
      <c r="D816" s="146"/>
      <c r="E816" s="189" t="s">
        <v>61</v>
      </c>
      <c r="F816" s="152"/>
      <c r="G816" s="153"/>
      <c r="H816" s="158"/>
      <c r="I816" s="115">
        <v>1250000</v>
      </c>
      <c r="J816" s="93"/>
      <c r="K816" s="1"/>
    </row>
    <row r="817" spans="1:12" s="86" customFormat="1" ht="15" x14ac:dyDescent="0.2">
      <c r="A817" s="46"/>
      <c r="B817" s="46"/>
      <c r="C817" s="46"/>
      <c r="D817" s="146"/>
      <c r="E817" s="151" t="s">
        <v>82</v>
      </c>
      <c r="F817" s="152"/>
      <c r="G817" s="153"/>
      <c r="H817" s="158"/>
      <c r="I817" s="115"/>
      <c r="J817" s="93"/>
      <c r="K817" s="1"/>
    </row>
    <row r="818" spans="1:12" s="86" customFormat="1" ht="45" x14ac:dyDescent="0.2">
      <c r="A818" s="46"/>
      <c r="B818" s="46"/>
      <c r="C818" s="46"/>
      <c r="D818" s="146"/>
      <c r="E818" s="159" t="s">
        <v>239</v>
      </c>
      <c r="F818" s="152" t="s">
        <v>64</v>
      </c>
      <c r="G818" s="153">
        <v>23615207</v>
      </c>
      <c r="H818" s="154">
        <v>0</v>
      </c>
      <c r="I818" s="115">
        <v>13100000</v>
      </c>
      <c r="J818" s="93">
        <v>55.472729923561545</v>
      </c>
      <c r="K818" s="1"/>
    </row>
    <row r="819" spans="1:12" s="86" customFormat="1" ht="15" x14ac:dyDescent="0.2">
      <c r="A819" s="46"/>
      <c r="B819" s="46"/>
      <c r="C819" s="46"/>
      <c r="D819" s="146"/>
      <c r="E819" s="189" t="s">
        <v>61</v>
      </c>
      <c r="F819" s="152"/>
      <c r="G819" s="153"/>
      <c r="H819" s="158"/>
      <c r="I819" s="115">
        <v>1250000</v>
      </c>
      <c r="J819" s="93"/>
      <c r="K819" s="1"/>
    </row>
    <row r="820" spans="1:12" s="86" customFormat="1" ht="15" x14ac:dyDescent="0.2">
      <c r="A820" s="46"/>
      <c r="B820" s="46"/>
      <c r="C820" s="46"/>
      <c r="D820" s="146"/>
      <c r="E820" s="151" t="s">
        <v>161</v>
      </c>
      <c r="F820" s="152"/>
      <c r="G820" s="153"/>
      <c r="H820" s="158"/>
      <c r="I820" s="115"/>
      <c r="J820" s="93"/>
      <c r="K820" s="1"/>
    </row>
    <row r="821" spans="1:12" s="86" customFormat="1" ht="45" x14ac:dyDescent="0.2">
      <c r="A821" s="46"/>
      <c r="B821" s="46"/>
      <c r="C821" s="46"/>
      <c r="D821" s="146"/>
      <c r="E821" s="159" t="s">
        <v>240</v>
      </c>
      <c r="F821" s="152" t="s">
        <v>64</v>
      </c>
      <c r="G821" s="153">
        <v>18849972</v>
      </c>
      <c r="H821" s="154">
        <v>0</v>
      </c>
      <c r="I821" s="115">
        <v>7600000</v>
      </c>
      <c r="J821" s="93">
        <v>40.318362276612405</v>
      </c>
      <c r="K821" s="1"/>
    </row>
    <row r="822" spans="1:12" s="86" customFormat="1" ht="15" x14ac:dyDescent="0.2">
      <c r="A822" s="46"/>
      <c r="B822" s="46"/>
      <c r="C822" s="46"/>
      <c r="D822" s="146"/>
      <c r="E822" s="189" t="s">
        <v>61</v>
      </c>
      <c r="F822" s="152"/>
      <c r="G822" s="153"/>
      <c r="H822" s="158"/>
      <c r="I822" s="115">
        <v>1250000</v>
      </c>
      <c r="J822" s="93"/>
      <c r="K822" s="1"/>
    </row>
    <row r="823" spans="1:12" s="86" customFormat="1" ht="15" x14ac:dyDescent="0.2">
      <c r="A823" s="46"/>
      <c r="B823" s="46"/>
      <c r="C823" s="46"/>
      <c r="D823" s="146"/>
      <c r="E823" s="151" t="s">
        <v>139</v>
      </c>
      <c r="F823" s="152"/>
      <c r="G823" s="153"/>
      <c r="H823" s="158"/>
      <c r="I823" s="115"/>
      <c r="J823" s="93"/>
      <c r="K823" s="1"/>
    </row>
    <row r="824" spans="1:12" s="86" customFormat="1" ht="45" x14ac:dyDescent="0.2">
      <c r="A824" s="46"/>
      <c r="B824" s="46"/>
      <c r="C824" s="46"/>
      <c r="D824" s="146"/>
      <c r="E824" s="159" t="s">
        <v>241</v>
      </c>
      <c r="F824" s="152" t="s">
        <v>64</v>
      </c>
      <c r="G824" s="153">
        <v>27401938</v>
      </c>
      <c r="H824" s="154">
        <v>0</v>
      </c>
      <c r="I824" s="115">
        <v>7700000</v>
      </c>
      <c r="J824" s="93">
        <v>28.10020225576746</v>
      </c>
      <c r="K824" s="1"/>
    </row>
    <row r="825" spans="1:12" s="86" customFormat="1" ht="15" x14ac:dyDescent="0.2">
      <c r="A825" s="46"/>
      <c r="B825" s="46"/>
      <c r="C825" s="46"/>
      <c r="D825" s="146"/>
      <c r="E825" s="189" t="s">
        <v>61</v>
      </c>
      <c r="F825" s="152"/>
      <c r="G825" s="153"/>
      <c r="H825" s="158"/>
      <c r="I825" s="115">
        <v>1250000</v>
      </c>
      <c r="J825" s="93"/>
      <c r="K825" s="1"/>
    </row>
    <row r="826" spans="1:12" s="86" customFormat="1" ht="15" x14ac:dyDescent="0.2">
      <c r="A826" s="46"/>
      <c r="B826" s="46"/>
      <c r="C826" s="46"/>
      <c r="D826" s="146"/>
      <c r="E826" s="151" t="s">
        <v>144</v>
      </c>
      <c r="F826" s="152"/>
      <c r="G826" s="153"/>
      <c r="H826" s="158"/>
      <c r="I826" s="115"/>
      <c r="J826" s="93"/>
      <c r="K826" s="1"/>
    </row>
    <row r="827" spans="1:12" s="86" customFormat="1" ht="45" x14ac:dyDescent="0.2">
      <c r="A827" s="46"/>
      <c r="B827" s="46"/>
      <c r="C827" s="46"/>
      <c r="D827" s="146"/>
      <c r="E827" s="159" t="s">
        <v>242</v>
      </c>
      <c r="F827" s="152" t="s">
        <v>64</v>
      </c>
      <c r="G827" s="153">
        <v>28581753</v>
      </c>
      <c r="H827" s="154">
        <v>0</v>
      </c>
      <c r="I827" s="115">
        <v>8300000</v>
      </c>
      <c r="J827" s="93">
        <v>29.039506429154294</v>
      </c>
      <c r="K827" s="1"/>
    </row>
    <row r="828" spans="1:12" s="86" customFormat="1" ht="15" x14ac:dyDescent="0.2">
      <c r="A828" s="46"/>
      <c r="B828" s="46"/>
      <c r="C828" s="46"/>
      <c r="D828" s="146"/>
      <c r="E828" s="189" t="s">
        <v>61</v>
      </c>
      <c r="F828" s="152"/>
      <c r="G828" s="153"/>
      <c r="H828" s="158"/>
      <c r="I828" s="115">
        <v>1250000</v>
      </c>
      <c r="J828" s="93"/>
      <c r="K828" s="1"/>
    </row>
    <row r="829" spans="1:12" s="172" customFormat="1" ht="30" x14ac:dyDescent="0.2">
      <c r="A829" s="46" t="s">
        <v>657</v>
      </c>
      <c r="B829" s="46" t="s">
        <v>658</v>
      </c>
      <c r="C829" s="46" t="s">
        <v>13</v>
      </c>
      <c r="D829" s="11" t="s">
        <v>659</v>
      </c>
      <c r="E829" s="18"/>
      <c r="F829" s="25"/>
      <c r="G829" s="20"/>
      <c r="H829" s="43"/>
      <c r="I829" s="22">
        <f>I831</f>
        <v>1321000</v>
      </c>
      <c r="J829" s="48"/>
      <c r="K829" s="1"/>
    </row>
    <row r="830" spans="1:12" s="172" customFormat="1" ht="15" x14ac:dyDescent="0.2">
      <c r="A830" s="46"/>
      <c r="B830" s="46"/>
      <c r="C830" s="46"/>
      <c r="D830" s="146"/>
      <c r="E830" s="151" t="s">
        <v>381</v>
      </c>
      <c r="F830" s="152"/>
      <c r="G830" s="153"/>
      <c r="H830" s="154"/>
      <c r="I830" s="147"/>
      <c r="J830" s="93"/>
      <c r="K830" s="1"/>
    </row>
    <row r="831" spans="1:12" s="172" customFormat="1" ht="45" x14ac:dyDescent="0.2">
      <c r="A831" s="46"/>
      <c r="B831" s="46"/>
      <c r="C831" s="46"/>
      <c r="D831" s="146"/>
      <c r="E831" s="155" t="s">
        <v>660</v>
      </c>
      <c r="F831" s="152" t="s">
        <v>64</v>
      </c>
      <c r="G831" s="153">
        <v>1321000</v>
      </c>
      <c r="H831" s="154">
        <v>0</v>
      </c>
      <c r="I831" s="115">
        <v>1321000</v>
      </c>
      <c r="J831" s="93">
        <v>100</v>
      </c>
      <c r="K831" s="1"/>
    </row>
    <row r="832" spans="1:12" s="103" customFormat="1" ht="42.75" x14ac:dyDescent="0.2">
      <c r="A832" s="9" t="s">
        <v>605</v>
      </c>
      <c r="B832" s="17"/>
      <c r="C832" s="9"/>
      <c r="D832" s="9" t="s">
        <v>606</v>
      </c>
      <c r="E832" s="36"/>
      <c r="F832" s="36"/>
      <c r="G832" s="37"/>
      <c r="H832" s="39"/>
      <c r="I832" s="38">
        <v>780000</v>
      </c>
      <c r="J832" s="39"/>
      <c r="K832" s="1"/>
      <c r="L832" s="144"/>
    </row>
    <row r="833" spans="1:12" s="103" customFormat="1" ht="42.75" x14ac:dyDescent="0.2">
      <c r="A833" s="9" t="s">
        <v>607</v>
      </c>
      <c r="B833" s="10"/>
      <c r="C833" s="10"/>
      <c r="D833" s="9" t="s">
        <v>606</v>
      </c>
      <c r="E833" s="36"/>
      <c r="F833" s="36"/>
      <c r="G833" s="37"/>
      <c r="H833" s="39"/>
      <c r="I833" s="38">
        <v>780000</v>
      </c>
      <c r="J833" s="39"/>
      <c r="K833" s="1"/>
      <c r="L833" s="144"/>
    </row>
    <row r="834" spans="1:12" s="103" customFormat="1" ht="45" x14ac:dyDescent="0.2">
      <c r="A834" s="46" t="s">
        <v>608</v>
      </c>
      <c r="B834" s="46" t="s">
        <v>609</v>
      </c>
      <c r="C834" s="46" t="s">
        <v>610</v>
      </c>
      <c r="D834" s="11" t="s">
        <v>611</v>
      </c>
      <c r="E834" s="23"/>
      <c r="F834" s="78"/>
      <c r="G834" s="78"/>
      <c r="H834" s="78"/>
      <c r="I834" s="22">
        <v>780000</v>
      </c>
      <c r="J834" s="48"/>
      <c r="K834" s="1"/>
      <c r="L834" s="144"/>
    </row>
    <row r="835" spans="1:12" s="103" customFormat="1" ht="45" x14ac:dyDescent="0.2">
      <c r="A835" s="46"/>
      <c r="B835" s="46"/>
      <c r="C835" s="46"/>
      <c r="D835" s="11"/>
      <c r="E835" s="23" t="s">
        <v>612</v>
      </c>
      <c r="F835" s="77" t="s">
        <v>64</v>
      </c>
      <c r="G835" s="78">
        <v>780000</v>
      </c>
      <c r="H835" s="43">
        <v>0</v>
      </c>
      <c r="I835" s="47">
        <v>780000</v>
      </c>
      <c r="J835" s="48">
        <v>100</v>
      </c>
      <c r="K835" s="1"/>
      <c r="L835" s="144"/>
    </row>
    <row r="836" spans="1:12" s="103" customFormat="1" ht="15" x14ac:dyDescent="0.2">
      <c r="A836" s="46"/>
      <c r="B836" s="46"/>
      <c r="C836" s="46"/>
      <c r="D836" s="11"/>
      <c r="E836" s="23" t="s">
        <v>61</v>
      </c>
      <c r="F836" s="28"/>
      <c r="G836" s="29"/>
      <c r="H836" s="43"/>
      <c r="I836" s="47">
        <v>780000</v>
      </c>
      <c r="J836" s="48"/>
      <c r="K836" s="1"/>
      <c r="L836" s="144"/>
    </row>
    <row r="837" spans="1:12" s="187" customFormat="1" ht="25.15" customHeight="1" x14ac:dyDescent="0.2">
      <c r="A837" s="10"/>
      <c r="B837" s="10"/>
      <c r="C837" s="10"/>
      <c r="D837" s="142"/>
      <c r="E837" s="142" t="s">
        <v>37</v>
      </c>
      <c r="F837" s="185"/>
      <c r="G837" s="185"/>
      <c r="H837" s="185"/>
      <c r="I837" s="16">
        <f>I8+I57+I128+I140+I165+I170+I413+I832</f>
        <v>2074242997.0799999</v>
      </c>
      <c r="J837" s="186"/>
      <c r="K837" s="2"/>
      <c r="L837" s="74"/>
    </row>
    <row r="838" spans="1:12" ht="27" customHeight="1" x14ac:dyDescent="0.2">
      <c r="G838" s="218"/>
      <c r="H838" s="218"/>
      <c r="I838" s="218"/>
      <c r="J838" s="66"/>
      <c r="K838" s="74"/>
      <c r="L838" s="2"/>
    </row>
    <row r="839" spans="1:12" ht="59.25" customHeight="1" x14ac:dyDescent="0.3">
      <c r="B839" s="217" t="s">
        <v>136</v>
      </c>
      <c r="C839" s="217"/>
      <c r="D839" s="217"/>
      <c r="E839" s="67"/>
      <c r="F839" s="68"/>
      <c r="G839" s="212" t="s">
        <v>135</v>
      </c>
      <c r="H839" s="212"/>
      <c r="I839" s="212"/>
      <c r="J839" s="212"/>
      <c r="L839" s="2"/>
    </row>
    <row r="840" spans="1:12" ht="15.75" x14ac:dyDescent="0.25">
      <c r="C840" s="213"/>
      <c r="D840" s="213"/>
      <c r="E840" s="213"/>
      <c r="G840" s="214"/>
      <c r="H840" s="214"/>
      <c r="I840" s="215"/>
      <c r="J840" s="122"/>
      <c r="L840" s="2"/>
    </row>
    <row r="841" spans="1:12" ht="15.75" x14ac:dyDescent="0.25">
      <c r="C841" s="211"/>
      <c r="D841" s="211"/>
      <c r="E841" s="211"/>
      <c r="F841" s="123"/>
      <c r="G841" s="124"/>
      <c r="H841" s="124"/>
      <c r="I841" s="125"/>
      <c r="J841" s="126"/>
      <c r="L841" s="2"/>
    </row>
    <row r="842" spans="1:12" ht="12.75" x14ac:dyDescent="0.2">
      <c r="I842" s="127"/>
      <c r="J842" s="66"/>
      <c r="L842" s="2"/>
    </row>
    <row r="843" spans="1:12" ht="12.75" x14ac:dyDescent="0.2">
      <c r="I843" s="128"/>
      <c r="J843" s="66"/>
      <c r="K843" s="128"/>
      <c r="L843" s="94"/>
    </row>
    <row r="844" spans="1:12" ht="12.75" x14ac:dyDescent="0.2">
      <c r="L844" s="2"/>
    </row>
    <row r="845" spans="1:12" ht="12.75" x14ac:dyDescent="0.2">
      <c r="L845" s="94"/>
    </row>
    <row r="846" spans="1:12" ht="12.75" x14ac:dyDescent="0.2">
      <c r="A846" s="216"/>
      <c r="B846" s="216"/>
      <c r="C846" s="216"/>
      <c r="D846" s="216"/>
      <c r="E846" s="216"/>
      <c r="F846" s="216"/>
      <c r="G846" s="216"/>
      <c r="H846" s="216"/>
      <c r="I846" s="216"/>
      <c r="J846" s="216"/>
      <c r="L846" s="94"/>
    </row>
    <row r="847" spans="1:12" ht="12.75" x14ac:dyDescent="0.2">
      <c r="A847" s="129"/>
      <c r="B847" s="129"/>
      <c r="C847" s="129"/>
      <c r="D847" s="129"/>
      <c r="E847" s="129"/>
      <c r="F847" s="130"/>
      <c r="G847" s="131"/>
      <c r="H847" s="131"/>
      <c r="I847" s="131"/>
      <c r="J847" s="132"/>
      <c r="L847" s="94"/>
    </row>
    <row r="848" spans="1:12" ht="12.75" x14ac:dyDescent="0.2">
      <c r="A848" s="129"/>
      <c r="B848" s="129"/>
      <c r="C848" s="129"/>
      <c r="D848" s="129"/>
      <c r="E848" s="129"/>
      <c r="F848" s="130"/>
      <c r="G848" s="131"/>
      <c r="H848" s="131"/>
      <c r="I848" s="133"/>
      <c r="J848" s="132"/>
      <c r="L848" s="94"/>
    </row>
    <row r="849" spans="1:12" ht="12.75" x14ac:dyDescent="0.2">
      <c r="L849" s="94"/>
    </row>
    <row r="850" spans="1:12" ht="12.75" x14ac:dyDescent="0.2">
      <c r="I850" s="69"/>
      <c r="K850" s="94"/>
      <c r="L850" s="94"/>
    </row>
    <row r="851" spans="1:12" ht="12.75" x14ac:dyDescent="0.2"/>
    <row r="852" spans="1:12" ht="12.75" x14ac:dyDescent="0.2"/>
    <row r="853" spans="1:12" ht="12.75" x14ac:dyDescent="0.2">
      <c r="A853" s="1"/>
      <c r="B853" s="1"/>
      <c r="C853" s="1"/>
      <c r="D853" s="1"/>
      <c r="E853" s="1"/>
      <c r="F853" s="134"/>
      <c r="G853" s="135"/>
      <c r="H853" s="135"/>
      <c r="I853" s="136"/>
      <c r="J853" s="137"/>
    </row>
    <row r="854" spans="1:12" ht="12.75" x14ac:dyDescent="0.2">
      <c r="A854" s="1"/>
      <c r="B854" s="1"/>
      <c r="C854" s="1"/>
      <c r="D854" s="1"/>
      <c r="E854" s="1"/>
      <c r="F854" s="134"/>
      <c r="G854" s="135"/>
      <c r="H854" s="135"/>
      <c r="I854" s="136"/>
      <c r="J854" s="137"/>
    </row>
    <row r="855" spans="1:12" ht="12.75" x14ac:dyDescent="0.2">
      <c r="A855" s="1"/>
      <c r="B855" s="1"/>
      <c r="C855" s="1"/>
      <c r="D855" s="1"/>
      <c r="E855" s="1"/>
      <c r="F855" s="134"/>
      <c r="G855" s="135"/>
      <c r="H855" s="135"/>
      <c r="I855" s="136"/>
      <c r="J855" s="137"/>
    </row>
    <row r="856" spans="1:12" ht="12.75" x14ac:dyDescent="0.2">
      <c r="A856" s="1"/>
      <c r="B856" s="1"/>
      <c r="C856" s="1"/>
      <c r="D856" s="1"/>
      <c r="E856" s="1"/>
      <c r="F856" s="134"/>
      <c r="G856" s="135"/>
      <c r="H856" s="135"/>
      <c r="I856" s="136"/>
      <c r="J856" s="137"/>
    </row>
    <row r="857" spans="1:12" ht="12.75" x14ac:dyDescent="0.2">
      <c r="A857" s="1"/>
      <c r="B857" s="1"/>
      <c r="C857" s="1"/>
      <c r="D857" s="1"/>
      <c r="E857" s="1"/>
      <c r="F857" s="134"/>
      <c r="G857" s="135"/>
      <c r="H857" s="135"/>
      <c r="I857" s="136"/>
      <c r="J857" s="137"/>
    </row>
    <row r="858" spans="1:12" ht="12.75" x14ac:dyDescent="0.2">
      <c r="A858" s="1"/>
      <c r="B858" s="1"/>
      <c r="C858" s="1"/>
      <c r="D858" s="1"/>
      <c r="E858" s="1"/>
      <c r="F858" s="134"/>
      <c r="G858" s="135"/>
      <c r="H858" s="135"/>
      <c r="I858" s="136"/>
      <c r="J858" s="137"/>
    </row>
    <row r="859" spans="1:12" ht="12.75" x14ac:dyDescent="0.2">
      <c r="A859" s="1"/>
      <c r="B859" s="1"/>
      <c r="C859" s="1"/>
      <c r="D859" s="1"/>
      <c r="E859" s="1"/>
      <c r="F859" s="134"/>
      <c r="G859" s="135"/>
      <c r="H859" s="135"/>
      <c r="I859" s="136"/>
      <c r="J859" s="137"/>
    </row>
    <row r="860" spans="1:12" ht="12.75" x14ac:dyDescent="0.2">
      <c r="A860" s="1"/>
      <c r="B860" s="1"/>
      <c r="C860" s="1"/>
      <c r="D860" s="1"/>
      <c r="E860" s="1"/>
      <c r="F860" s="134"/>
      <c r="G860" s="135"/>
      <c r="H860" s="135"/>
      <c r="I860" s="136"/>
      <c r="J860" s="137"/>
    </row>
    <row r="861" spans="1:12" ht="12.75" x14ac:dyDescent="0.2">
      <c r="A861" s="1"/>
      <c r="B861" s="1"/>
      <c r="C861" s="1"/>
      <c r="D861" s="1"/>
      <c r="E861" s="1"/>
      <c r="F861" s="134"/>
      <c r="G861" s="135"/>
      <c r="H861" s="135"/>
      <c r="I861" s="136"/>
      <c r="J861" s="137"/>
    </row>
    <row r="862" spans="1:12" ht="12.75" x14ac:dyDescent="0.2">
      <c r="A862" s="1"/>
      <c r="B862" s="1"/>
      <c r="C862" s="1"/>
      <c r="D862" s="1"/>
      <c r="E862" s="1"/>
      <c r="F862" s="134"/>
      <c r="G862" s="135"/>
      <c r="H862" s="135"/>
      <c r="I862" s="136"/>
      <c r="J862" s="137"/>
    </row>
    <row r="863" spans="1:12" ht="12.75" x14ac:dyDescent="0.2">
      <c r="A863" s="1"/>
      <c r="B863" s="1"/>
      <c r="C863" s="1"/>
      <c r="D863" s="1"/>
      <c r="E863" s="1"/>
      <c r="F863" s="134"/>
      <c r="G863" s="135"/>
      <c r="H863" s="135"/>
      <c r="I863" s="136"/>
      <c r="J863" s="137"/>
    </row>
    <row r="864" spans="1:12" ht="12.75" x14ac:dyDescent="0.2">
      <c r="A864" s="1"/>
      <c r="B864" s="1"/>
      <c r="C864" s="1"/>
      <c r="D864" s="1"/>
      <c r="E864" s="1"/>
      <c r="F864" s="134"/>
      <c r="G864" s="135"/>
      <c r="H864" s="135"/>
      <c r="I864" s="136"/>
      <c r="J864" s="137"/>
    </row>
    <row r="865" spans="1:10" ht="12.75" x14ac:dyDescent="0.2">
      <c r="A865" s="1"/>
      <c r="B865" s="1"/>
      <c r="C865" s="1"/>
      <c r="D865" s="1"/>
      <c r="E865" s="1"/>
      <c r="F865" s="134"/>
      <c r="G865" s="135"/>
      <c r="H865" s="135"/>
      <c r="I865" s="136"/>
      <c r="J865" s="137"/>
    </row>
    <row r="866" spans="1:10" ht="12.75" x14ac:dyDescent="0.2">
      <c r="A866" s="1"/>
      <c r="B866" s="1"/>
      <c r="C866" s="1"/>
      <c r="D866" s="1"/>
      <c r="E866" s="1"/>
      <c r="F866" s="134"/>
      <c r="G866" s="135"/>
      <c r="H866" s="135"/>
      <c r="I866" s="136"/>
      <c r="J866" s="137"/>
    </row>
    <row r="867" spans="1:10" ht="12.75" x14ac:dyDescent="0.2">
      <c r="A867" s="1"/>
      <c r="B867" s="1"/>
      <c r="C867" s="1"/>
      <c r="D867" s="1"/>
      <c r="E867" s="1"/>
      <c r="F867" s="134"/>
      <c r="G867" s="135"/>
      <c r="H867" s="135"/>
      <c r="I867" s="136"/>
      <c r="J867" s="137"/>
    </row>
    <row r="868" spans="1:10" ht="12.75" x14ac:dyDescent="0.2">
      <c r="A868" s="1"/>
      <c r="B868" s="1"/>
      <c r="C868" s="1"/>
      <c r="D868" s="1"/>
      <c r="E868" s="1"/>
      <c r="F868" s="134"/>
      <c r="G868" s="135"/>
      <c r="H868" s="135"/>
      <c r="I868" s="136"/>
      <c r="J868" s="137"/>
    </row>
    <row r="869" spans="1:10" ht="12.75" x14ac:dyDescent="0.2">
      <c r="A869" s="1"/>
      <c r="B869" s="1"/>
      <c r="C869" s="1"/>
      <c r="D869" s="1"/>
      <c r="E869" s="1"/>
      <c r="F869" s="134"/>
      <c r="G869" s="135"/>
      <c r="H869" s="135"/>
      <c r="I869" s="136"/>
      <c r="J869" s="137"/>
    </row>
    <row r="870" spans="1:10" ht="12.75" x14ac:dyDescent="0.2">
      <c r="A870" s="1"/>
      <c r="B870" s="1"/>
      <c r="C870" s="1"/>
      <c r="D870" s="1"/>
      <c r="E870" s="1"/>
      <c r="F870" s="134"/>
      <c r="G870" s="135"/>
      <c r="H870" s="135"/>
      <c r="I870" s="136"/>
      <c r="J870" s="137"/>
    </row>
    <row r="871" spans="1:10" ht="12.75" x14ac:dyDescent="0.2">
      <c r="A871" s="1"/>
      <c r="B871" s="1"/>
      <c r="C871" s="1"/>
      <c r="D871" s="1"/>
      <c r="E871" s="1"/>
      <c r="F871" s="134"/>
      <c r="G871" s="135"/>
      <c r="H871" s="135"/>
      <c r="I871" s="136"/>
      <c r="J871" s="137"/>
    </row>
    <row r="872" spans="1:10" ht="12.75" x14ac:dyDescent="0.2">
      <c r="A872" s="1"/>
      <c r="B872" s="1"/>
      <c r="C872" s="1"/>
      <c r="D872" s="1"/>
      <c r="E872" s="1"/>
      <c r="F872" s="134"/>
      <c r="G872" s="135"/>
      <c r="H872" s="135"/>
      <c r="I872" s="136"/>
      <c r="J872" s="137"/>
    </row>
    <row r="873" spans="1:10" ht="12.75" x14ac:dyDescent="0.2">
      <c r="A873" s="1"/>
      <c r="B873" s="1"/>
      <c r="C873" s="1"/>
      <c r="D873" s="1"/>
      <c r="E873" s="1"/>
      <c r="F873" s="134"/>
      <c r="G873" s="135"/>
      <c r="H873" s="135"/>
      <c r="I873" s="136"/>
      <c r="J873" s="137"/>
    </row>
    <row r="874" spans="1:10" ht="12.75" x14ac:dyDescent="0.2">
      <c r="A874" s="1"/>
      <c r="B874" s="1"/>
      <c r="C874" s="1"/>
      <c r="D874" s="1"/>
      <c r="E874" s="1"/>
      <c r="F874" s="134"/>
      <c r="G874" s="135"/>
      <c r="H874" s="135"/>
      <c r="I874" s="136"/>
      <c r="J874" s="137"/>
    </row>
    <row r="875" spans="1:10" ht="12.75" x14ac:dyDescent="0.2">
      <c r="A875" s="1"/>
      <c r="B875" s="1"/>
      <c r="C875" s="1"/>
      <c r="D875" s="1"/>
      <c r="E875" s="1"/>
      <c r="F875" s="134"/>
      <c r="G875" s="135"/>
      <c r="H875" s="135"/>
      <c r="I875" s="136"/>
      <c r="J875" s="137"/>
    </row>
    <row r="876" spans="1:10" ht="12.75" x14ac:dyDescent="0.2">
      <c r="A876" s="1"/>
      <c r="B876" s="1"/>
      <c r="C876" s="1"/>
      <c r="D876" s="1"/>
      <c r="E876" s="1"/>
      <c r="F876" s="134"/>
      <c r="G876" s="135"/>
      <c r="H876" s="135"/>
      <c r="I876" s="136"/>
      <c r="J876" s="137"/>
    </row>
    <row r="877" spans="1:10" ht="12.75" x14ac:dyDescent="0.2">
      <c r="A877" s="1"/>
      <c r="B877" s="1"/>
      <c r="C877" s="1"/>
      <c r="D877" s="1"/>
      <c r="E877" s="1"/>
      <c r="F877" s="134"/>
      <c r="G877" s="135"/>
      <c r="H877" s="135"/>
      <c r="I877" s="136"/>
      <c r="J877" s="137"/>
    </row>
    <row r="878" spans="1:10" ht="12.75" x14ac:dyDescent="0.2">
      <c r="A878" s="1"/>
      <c r="B878" s="1"/>
      <c r="C878" s="1"/>
      <c r="D878" s="1"/>
      <c r="E878" s="1"/>
      <c r="F878" s="134"/>
      <c r="G878" s="135"/>
      <c r="H878" s="135"/>
      <c r="I878" s="136"/>
      <c r="J878" s="137"/>
    </row>
    <row r="879" spans="1:10" ht="12.75" x14ac:dyDescent="0.2">
      <c r="A879" s="1"/>
      <c r="B879" s="1"/>
      <c r="C879" s="1"/>
      <c r="D879" s="1"/>
      <c r="E879" s="1"/>
      <c r="F879" s="134"/>
      <c r="G879" s="135"/>
      <c r="H879" s="135"/>
      <c r="I879" s="136"/>
      <c r="J879" s="137"/>
    </row>
    <row r="880" spans="1:10" ht="12.75" x14ac:dyDescent="0.2">
      <c r="A880" s="1"/>
      <c r="B880" s="1"/>
      <c r="C880" s="1"/>
      <c r="D880" s="1"/>
      <c r="E880" s="1"/>
      <c r="F880" s="134"/>
      <c r="G880" s="135"/>
      <c r="H880" s="135"/>
      <c r="I880" s="136"/>
      <c r="J880" s="137"/>
    </row>
    <row r="881" spans="1:10" ht="12.75" x14ac:dyDescent="0.2">
      <c r="A881" s="1"/>
      <c r="B881" s="1"/>
      <c r="C881" s="1"/>
      <c r="D881" s="1"/>
      <c r="E881" s="1"/>
      <c r="F881" s="134"/>
      <c r="G881" s="135"/>
      <c r="H881" s="135"/>
      <c r="I881" s="136"/>
      <c r="J881" s="137"/>
    </row>
    <row r="882" spans="1:10" ht="12.75" x14ac:dyDescent="0.2">
      <c r="A882" s="1"/>
      <c r="B882" s="1"/>
      <c r="C882" s="1"/>
      <c r="D882" s="1"/>
      <c r="E882" s="1"/>
      <c r="F882" s="134"/>
      <c r="G882" s="135"/>
      <c r="H882" s="135"/>
      <c r="I882" s="136"/>
      <c r="J882" s="137"/>
    </row>
    <row r="883" spans="1:10" ht="12.75" x14ac:dyDescent="0.2">
      <c r="A883" s="1"/>
      <c r="B883" s="1"/>
      <c r="C883" s="1"/>
      <c r="D883" s="1"/>
      <c r="E883" s="1"/>
      <c r="F883" s="134"/>
      <c r="G883" s="135"/>
      <c r="H883" s="135"/>
      <c r="I883" s="136"/>
      <c r="J883" s="137"/>
    </row>
    <row r="884" spans="1:10" ht="12.75" x14ac:dyDescent="0.2">
      <c r="A884" s="1"/>
      <c r="B884" s="1"/>
      <c r="C884" s="1"/>
      <c r="D884" s="1"/>
      <c r="E884" s="1"/>
      <c r="F884" s="134"/>
      <c r="G884" s="135"/>
      <c r="H884" s="135"/>
      <c r="I884" s="136"/>
      <c r="J884" s="137"/>
    </row>
    <row r="885" spans="1:10" ht="12.75" x14ac:dyDescent="0.2">
      <c r="A885" s="1"/>
      <c r="B885" s="1"/>
      <c r="C885" s="1"/>
      <c r="D885" s="1"/>
      <c r="E885" s="1"/>
      <c r="F885" s="134"/>
      <c r="G885" s="135"/>
      <c r="H885" s="135"/>
      <c r="I885" s="136"/>
      <c r="J885" s="137"/>
    </row>
    <row r="886" spans="1:10" ht="12.75" x14ac:dyDescent="0.2">
      <c r="A886" s="1"/>
      <c r="B886" s="1"/>
      <c r="C886" s="1"/>
      <c r="D886" s="1"/>
      <c r="E886" s="1"/>
      <c r="F886" s="134"/>
      <c r="G886" s="135"/>
      <c r="H886" s="135"/>
      <c r="I886" s="136"/>
      <c r="J886" s="137"/>
    </row>
    <row r="887" spans="1:10" ht="12.75" x14ac:dyDescent="0.2">
      <c r="A887" s="1"/>
      <c r="B887" s="1"/>
      <c r="C887" s="1"/>
      <c r="D887" s="1"/>
      <c r="E887" s="1"/>
      <c r="F887" s="134"/>
      <c r="G887" s="135"/>
      <c r="H887" s="135"/>
      <c r="I887" s="136"/>
      <c r="J887" s="137"/>
    </row>
    <row r="888" spans="1:10" ht="12.75" x14ac:dyDescent="0.2">
      <c r="A888" s="1"/>
      <c r="B888" s="1"/>
      <c r="C888" s="1"/>
      <c r="D888" s="1"/>
      <c r="E888" s="1"/>
      <c r="F888" s="134"/>
      <c r="G888" s="135"/>
      <c r="H888" s="135"/>
      <c r="I888" s="136"/>
      <c r="J888" s="137"/>
    </row>
    <row r="889" spans="1:10" ht="12.75" x14ac:dyDescent="0.2">
      <c r="A889" s="1"/>
      <c r="B889" s="1"/>
      <c r="C889" s="1"/>
      <c r="D889" s="1"/>
      <c r="E889" s="1"/>
      <c r="F889" s="134"/>
      <c r="G889" s="135"/>
      <c r="H889" s="135"/>
      <c r="I889" s="136"/>
      <c r="J889" s="137"/>
    </row>
    <row r="890" spans="1:10" ht="12.75" x14ac:dyDescent="0.2">
      <c r="A890" s="1"/>
      <c r="B890" s="1"/>
      <c r="C890" s="1"/>
      <c r="D890" s="1"/>
      <c r="E890" s="1"/>
      <c r="F890" s="134"/>
      <c r="G890" s="135"/>
      <c r="H890" s="135"/>
      <c r="I890" s="136"/>
      <c r="J890" s="137"/>
    </row>
    <row r="891" spans="1:10" ht="12.75" x14ac:dyDescent="0.2">
      <c r="A891" s="1"/>
      <c r="B891" s="1"/>
      <c r="C891" s="1"/>
      <c r="D891" s="1"/>
      <c r="E891" s="1"/>
      <c r="F891" s="134"/>
      <c r="G891" s="135"/>
      <c r="H891" s="135"/>
      <c r="I891" s="136"/>
      <c r="J891" s="137"/>
    </row>
    <row r="892" spans="1:10" ht="12.75" x14ac:dyDescent="0.2">
      <c r="A892" s="1"/>
      <c r="B892" s="1"/>
      <c r="C892" s="1"/>
      <c r="D892" s="1"/>
      <c r="E892" s="1"/>
      <c r="F892" s="134"/>
      <c r="G892" s="135"/>
      <c r="H892" s="135"/>
      <c r="I892" s="136"/>
      <c r="J892" s="137"/>
    </row>
    <row r="893" spans="1:10" ht="12.75" x14ac:dyDescent="0.2">
      <c r="A893" s="1"/>
      <c r="B893" s="1"/>
      <c r="C893" s="1"/>
      <c r="D893" s="1"/>
      <c r="E893" s="1"/>
      <c r="F893" s="134"/>
      <c r="G893" s="135"/>
      <c r="H893" s="135"/>
      <c r="I893" s="136"/>
      <c r="J893" s="137"/>
    </row>
    <row r="894" spans="1:10" ht="12.75" x14ac:dyDescent="0.2">
      <c r="A894" s="1"/>
      <c r="B894" s="1"/>
      <c r="C894" s="1"/>
      <c r="D894" s="1"/>
      <c r="E894" s="1"/>
      <c r="F894" s="134"/>
      <c r="G894" s="135"/>
      <c r="H894" s="135"/>
      <c r="I894" s="136"/>
      <c r="J894" s="137"/>
    </row>
    <row r="895" spans="1:10" ht="12.75" x14ac:dyDescent="0.2">
      <c r="A895" s="1"/>
      <c r="B895" s="1"/>
      <c r="C895" s="1"/>
      <c r="D895" s="1"/>
      <c r="E895" s="1"/>
      <c r="F895" s="134"/>
      <c r="G895" s="135"/>
      <c r="H895" s="135"/>
      <c r="I895" s="136"/>
      <c r="J895" s="137"/>
    </row>
    <row r="896" spans="1:10" ht="12.75" x14ac:dyDescent="0.2">
      <c r="A896" s="1"/>
      <c r="B896" s="1"/>
      <c r="C896" s="1"/>
      <c r="D896" s="1"/>
      <c r="E896" s="1"/>
      <c r="F896" s="134"/>
      <c r="G896" s="135"/>
      <c r="H896" s="135"/>
      <c r="I896" s="136"/>
      <c r="J896" s="137"/>
    </row>
    <row r="897" spans="1:10" ht="12.75" x14ac:dyDescent="0.2">
      <c r="A897" s="1"/>
      <c r="B897" s="1"/>
      <c r="C897" s="1"/>
      <c r="D897" s="1"/>
      <c r="E897" s="1"/>
      <c r="F897" s="134"/>
      <c r="G897" s="135"/>
      <c r="H897" s="135"/>
      <c r="I897" s="136"/>
      <c r="J897" s="137"/>
    </row>
    <row r="898" spans="1:10" ht="12.75" x14ac:dyDescent="0.2">
      <c r="A898" s="1"/>
      <c r="B898" s="1"/>
      <c r="C898" s="1"/>
      <c r="D898" s="1"/>
      <c r="E898" s="1"/>
      <c r="F898" s="134"/>
      <c r="G898" s="135"/>
      <c r="H898" s="135"/>
      <c r="I898" s="136"/>
      <c r="J898" s="137"/>
    </row>
    <row r="899" spans="1:10" ht="12.75" x14ac:dyDescent="0.2">
      <c r="A899" s="1"/>
      <c r="B899" s="1"/>
      <c r="C899" s="1"/>
      <c r="D899" s="1"/>
      <c r="E899" s="1"/>
      <c r="F899" s="134"/>
      <c r="G899" s="135"/>
      <c r="H899" s="135"/>
      <c r="I899" s="136"/>
      <c r="J899" s="137"/>
    </row>
    <row r="900" spans="1:10" ht="12.75" x14ac:dyDescent="0.2">
      <c r="A900" s="1"/>
      <c r="B900" s="1"/>
      <c r="C900" s="1"/>
      <c r="D900" s="1"/>
      <c r="E900" s="1"/>
      <c r="F900" s="134"/>
      <c r="G900" s="135"/>
      <c r="H900" s="135"/>
      <c r="I900" s="136"/>
      <c r="J900" s="137"/>
    </row>
    <row r="901" spans="1:10" ht="12.75" x14ac:dyDescent="0.2">
      <c r="A901" s="1"/>
      <c r="B901" s="1"/>
      <c r="C901" s="1"/>
      <c r="D901" s="1"/>
      <c r="E901" s="1"/>
      <c r="F901" s="134"/>
      <c r="G901" s="135"/>
      <c r="H901" s="135"/>
      <c r="I901" s="136"/>
      <c r="J901" s="137"/>
    </row>
    <row r="902" spans="1:10" ht="12.75" x14ac:dyDescent="0.2">
      <c r="A902" s="1"/>
      <c r="B902" s="1"/>
      <c r="C902" s="1"/>
      <c r="D902" s="1"/>
      <c r="E902" s="1"/>
      <c r="F902" s="134"/>
      <c r="G902" s="135"/>
      <c r="H902" s="135"/>
      <c r="I902" s="136"/>
      <c r="J902" s="137"/>
    </row>
    <row r="903" spans="1:10" ht="12.75" x14ac:dyDescent="0.2">
      <c r="A903" s="1"/>
      <c r="B903" s="1"/>
      <c r="C903" s="1"/>
      <c r="D903" s="1"/>
      <c r="E903" s="1"/>
      <c r="F903" s="134"/>
      <c r="G903" s="135"/>
      <c r="H903" s="135"/>
      <c r="I903" s="136"/>
      <c r="J903" s="137"/>
    </row>
    <row r="904" spans="1:10" ht="12.75" x14ac:dyDescent="0.2">
      <c r="A904" s="1"/>
      <c r="B904" s="1"/>
      <c r="C904" s="1"/>
      <c r="D904" s="1"/>
      <c r="E904" s="1"/>
      <c r="F904" s="134"/>
      <c r="G904" s="135"/>
      <c r="H904" s="135"/>
      <c r="I904" s="136"/>
      <c r="J904" s="137"/>
    </row>
    <row r="905" spans="1:10" ht="12.75" x14ac:dyDescent="0.2">
      <c r="A905" s="1"/>
      <c r="B905" s="1"/>
      <c r="C905" s="1"/>
      <c r="D905" s="1"/>
      <c r="E905" s="1"/>
      <c r="F905" s="134"/>
      <c r="G905" s="135"/>
      <c r="H905" s="135"/>
      <c r="I905" s="136"/>
      <c r="J905" s="137"/>
    </row>
    <row r="906" spans="1:10" ht="12.75" x14ac:dyDescent="0.2">
      <c r="A906" s="1"/>
      <c r="B906" s="1"/>
      <c r="C906" s="1"/>
      <c r="D906" s="1"/>
      <c r="E906" s="1"/>
      <c r="F906" s="134"/>
      <c r="G906" s="135"/>
      <c r="H906" s="135"/>
      <c r="I906" s="136"/>
      <c r="J906" s="137"/>
    </row>
    <row r="907" spans="1:10" ht="12.75" x14ac:dyDescent="0.2">
      <c r="A907" s="1"/>
      <c r="B907" s="1"/>
      <c r="C907" s="1"/>
      <c r="D907" s="1"/>
      <c r="E907" s="1"/>
      <c r="F907" s="134"/>
      <c r="G907" s="135"/>
      <c r="H907" s="135"/>
      <c r="I907" s="136"/>
      <c r="J907" s="137"/>
    </row>
    <row r="908" spans="1:10" ht="12.75" x14ac:dyDescent="0.2">
      <c r="A908" s="1"/>
      <c r="B908" s="1"/>
      <c r="C908" s="1"/>
      <c r="D908" s="1"/>
      <c r="E908" s="1"/>
      <c r="F908" s="134"/>
      <c r="G908" s="135"/>
      <c r="H908" s="135"/>
      <c r="I908" s="136"/>
      <c r="J908" s="137"/>
    </row>
    <row r="909" spans="1:10" ht="12.75" x14ac:dyDescent="0.2">
      <c r="A909" s="1"/>
      <c r="B909" s="1"/>
      <c r="C909" s="1"/>
      <c r="D909" s="1"/>
      <c r="E909" s="1"/>
      <c r="F909" s="134"/>
      <c r="G909" s="135"/>
      <c r="H909" s="135"/>
      <c r="I909" s="136"/>
      <c r="J909" s="137"/>
    </row>
    <row r="910" spans="1:10" ht="12.75" x14ac:dyDescent="0.2">
      <c r="A910" s="1"/>
      <c r="B910" s="1"/>
      <c r="C910" s="1"/>
      <c r="D910" s="1"/>
      <c r="E910" s="1"/>
      <c r="F910" s="134"/>
      <c r="G910" s="135"/>
      <c r="H910" s="135"/>
      <c r="I910" s="136"/>
      <c r="J910" s="137"/>
    </row>
    <row r="911" spans="1:10" ht="12.75" x14ac:dyDescent="0.2">
      <c r="A911" s="1"/>
      <c r="B911" s="1"/>
      <c r="C911" s="1"/>
      <c r="D911" s="1"/>
      <c r="E911" s="1"/>
      <c r="F911" s="134"/>
      <c r="G911" s="135"/>
      <c r="H911" s="135"/>
      <c r="I911" s="136"/>
      <c r="J911" s="137"/>
    </row>
    <row r="912" spans="1:10" ht="12.75" x14ac:dyDescent="0.2">
      <c r="A912" s="1"/>
      <c r="B912" s="1"/>
      <c r="C912" s="1"/>
      <c r="D912" s="1"/>
      <c r="E912" s="1"/>
      <c r="F912" s="134"/>
      <c r="G912" s="135"/>
      <c r="H912" s="135"/>
      <c r="I912" s="136"/>
      <c r="J912" s="137"/>
    </row>
    <row r="913" spans="1:10" ht="12.75" x14ac:dyDescent="0.2">
      <c r="A913" s="1"/>
      <c r="B913" s="1"/>
      <c r="C913" s="1"/>
      <c r="D913" s="1"/>
      <c r="E913" s="1"/>
      <c r="F913" s="134"/>
      <c r="G913" s="135"/>
      <c r="H913" s="135"/>
      <c r="I913" s="136"/>
      <c r="J913" s="137"/>
    </row>
    <row r="914" spans="1:10" ht="12.75" x14ac:dyDescent="0.2">
      <c r="A914" s="1"/>
      <c r="B914" s="1"/>
      <c r="C914" s="1"/>
      <c r="D914" s="1"/>
      <c r="E914" s="1"/>
      <c r="F914" s="134"/>
      <c r="G914" s="135"/>
      <c r="H914" s="135"/>
      <c r="I914" s="136"/>
      <c r="J914" s="137"/>
    </row>
    <row r="915" spans="1:10" ht="12.75" x14ac:dyDescent="0.2">
      <c r="A915" s="1"/>
      <c r="B915" s="1"/>
      <c r="C915" s="1"/>
      <c r="D915" s="1"/>
      <c r="E915" s="1"/>
      <c r="F915" s="134"/>
      <c r="G915" s="135"/>
      <c r="H915" s="135"/>
      <c r="I915" s="136"/>
      <c r="J915" s="137"/>
    </row>
    <row r="916" spans="1:10" ht="12.75" x14ac:dyDescent="0.2">
      <c r="A916" s="1"/>
      <c r="B916" s="1"/>
      <c r="C916" s="1"/>
      <c r="D916" s="1"/>
      <c r="E916" s="1"/>
      <c r="F916" s="134"/>
      <c r="G916" s="135"/>
      <c r="H916" s="135"/>
      <c r="I916" s="136"/>
      <c r="J916" s="137"/>
    </row>
    <row r="917" spans="1:10" ht="12.75" x14ac:dyDescent="0.2">
      <c r="A917" s="1"/>
      <c r="B917" s="1"/>
      <c r="C917" s="1"/>
      <c r="D917" s="1"/>
      <c r="E917" s="1"/>
      <c r="F917" s="134"/>
      <c r="G917" s="135"/>
      <c r="H917" s="135"/>
      <c r="I917" s="136"/>
      <c r="J917" s="137"/>
    </row>
    <row r="918" spans="1:10" ht="12.75" x14ac:dyDescent="0.2">
      <c r="A918" s="1"/>
      <c r="B918" s="1"/>
      <c r="C918" s="1"/>
      <c r="D918" s="1"/>
      <c r="E918" s="1"/>
      <c r="F918" s="134"/>
      <c r="G918" s="135"/>
      <c r="H918" s="135"/>
      <c r="I918" s="136"/>
      <c r="J918" s="137"/>
    </row>
    <row r="919" spans="1:10" ht="12.75" x14ac:dyDescent="0.2">
      <c r="A919" s="1"/>
      <c r="B919" s="1"/>
      <c r="C919" s="1"/>
      <c r="D919" s="1"/>
      <c r="E919" s="1"/>
      <c r="F919" s="134"/>
      <c r="G919" s="135"/>
      <c r="H919" s="135"/>
      <c r="I919" s="136"/>
      <c r="J919" s="137"/>
    </row>
    <row r="920" spans="1:10" ht="12.75" x14ac:dyDescent="0.2">
      <c r="A920" s="1"/>
      <c r="B920" s="1"/>
      <c r="C920" s="1"/>
      <c r="D920" s="1"/>
      <c r="E920" s="1"/>
      <c r="F920" s="134"/>
      <c r="G920" s="135"/>
      <c r="H920" s="135"/>
      <c r="I920" s="136"/>
      <c r="J920" s="137"/>
    </row>
    <row r="921" spans="1:10" ht="12.75" x14ac:dyDescent="0.2">
      <c r="A921" s="1"/>
      <c r="B921" s="1"/>
      <c r="C921" s="1"/>
      <c r="D921" s="1"/>
      <c r="E921" s="1"/>
      <c r="F921" s="134"/>
      <c r="G921" s="135"/>
      <c r="H921" s="135"/>
      <c r="I921" s="136"/>
      <c r="J921" s="137"/>
    </row>
    <row r="922" spans="1:10" ht="12.75" x14ac:dyDescent="0.2">
      <c r="A922" s="1"/>
      <c r="B922" s="1"/>
      <c r="C922" s="1"/>
      <c r="D922" s="1"/>
      <c r="E922" s="1"/>
      <c r="F922" s="134"/>
      <c r="G922" s="135"/>
      <c r="H922" s="135"/>
      <c r="I922" s="136"/>
      <c r="J922" s="137"/>
    </row>
    <row r="923" spans="1:10" ht="12.75" x14ac:dyDescent="0.2">
      <c r="A923" s="1"/>
      <c r="B923" s="1"/>
      <c r="C923" s="1"/>
      <c r="D923" s="1"/>
      <c r="E923" s="1"/>
      <c r="F923" s="134"/>
      <c r="G923" s="135"/>
      <c r="H923" s="135"/>
      <c r="I923" s="136"/>
      <c r="J923" s="137"/>
    </row>
    <row r="924" spans="1:10" ht="12.75" x14ac:dyDescent="0.2">
      <c r="A924" s="1"/>
      <c r="B924" s="1"/>
      <c r="C924" s="1"/>
      <c r="D924" s="1"/>
      <c r="E924" s="1"/>
      <c r="F924" s="134"/>
      <c r="G924" s="135"/>
      <c r="H924" s="135"/>
      <c r="I924" s="136"/>
      <c r="J924" s="137"/>
    </row>
    <row r="925" spans="1:10" ht="12.75" x14ac:dyDescent="0.2">
      <c r="A925" s="1"/>
      <c r="B925" s="1"/>
      <c r="C925" s="1"/>
      <c r="D925" s="1"/>
      <c r="E925" s="1"/>
      <c r="F925" s="134"/>
      <c r="G925" s="135"/>
      <c r="H925" s="135"/>
      <c r="I925" s="136"/>
      <c r="J925" s="137"/>
    </row>
    <row r="926" spans="1:10" ht="12.75" x14ac:dyDescent="0.2">
      <c r="A926" s="1"/>
      <c r="B926" s="1"/>
      <c r="C926" s="1"/>
      <c r="D926" s="1"/>
      <c r="E926" s="1"/>
      <c r="F926" s="134"/>
      <c r="G926" s="135"/>
      <c r="H926" s="135"/>
      <c r="I926" s="136"/>
      <c r="J926" s="137"/>
    </row>
    <row r="927" spans="1:10" ht="12.75" x14ac:dyDescent="0.2">
      <c r="A927" s="1"/>
      <c r="B927" s="1"/>
      <c r="C927" s="1"/>
      <c r="D927" s="1"/>
      <c r="E927" s="1"/>
      <c r="F927" s="134"/>
      <c r="G927" s="135"/>
      <c r="H927" s="135"/>
      <c r="I927" s="136"/>
      <c r="J927" s="137"/>
    </row>
    <row r="928" spans="1:10" ht="12.75" x14ac:dyDescent="0.2">
      <c r="A928" s="1"/>
      <c r="B928" s="1"/>
      <c r="C928" s="1"/>
      <c r="D928" s="1"/>
      <c r="E928" s="1"/>
      <c r="F928" s="134"/>
      <c r="G928" s="135"/>
      <c r="H928" s="135"/>
      <c r="I928" s="136"/>
      <c r="J928" s="137"/>
    </row>
    <row r="929" spans="1:10" ht="12.75" x14ac:dyDescent="0.2">
      <c r="A929" s="1"/>
      <c r="B929" s="1"/>
      <c r="C929" s="1"/>
      <c r="D929" s="1"/>
      <c r="E929" s="1"/>
      <c r="F929" s="134"/>
      <c r="G929" s="135"/>
      <c r="H929" s="135"/>
      <c r="I929" s="136"/>
      <c r="J929" s="137"/>
    </row>
    <row r="930" spans="1:10" ht="12.75" x14ac:dyDescent="0.2">
      <c r="A930" s="1"/>
      <c r="B930" s="1"/>
      <c r="C930" s="1"/>
      <c r="D930" s="1"/>
      <c r="E930" s="1"/>
      <c r="F930" s="134"/>
      <c r="G930" s="135"/>
      <c r="H930" s="135"/>
      <c r="I930" s="136"/>
      <c r="J930" s="137"/>
    </row>
    <row r="931" spans="1:10" ht="12.75" x14ac:dyDescent="0.2">
      <c r="A931" s="1"/>
      <c r="B931" s="1"/>
      <c r="C931" s="1"/>
      <c r="D931" s="1"/>
      <c r="E931" s="1"/>
      <c r="F931" s="134"/>
      <c r="G931" s="135"/>
      <c r="H931" s="135"/>
      <c r="I931" s="136"/>
      <c r="J931" s="137"/>
    </row>
    <row r="932" spans="1:10" ht="12.75" x14ac:dyDescent="0.2">
      <c r="A932" s="1"/>
      <c r="B932" s="1"/>
      <c r="C932" s="1"/>
      <c r="D932" s="1"/>
      <c r="E932" s="1"/>
      <c r="F932" s="134"/>
      <c r="G932" s="135"/>
      <c r="H932" s="135"/>
      <c r="I932" s="136"/>
      <c r="J932" s="137"/>
    </row>
    <row r="933" spans="1:10" ht="12.75" x14ac:dyDescent="0.2">
      <c r="A933" s="1"/>
      <c r="B933" s="1"/>
      <c r="C933" s="1"/>
      <c r="D933" s="1"/>
      <c r="E933" s="1"/>
      <c r="F933" s="134"/>
      <c r="G933" s="135"/>
      <c r="H933" s="135"/>
      <c r="I933" s="136"/>
      <c r="J933" s="137"/>
    </row>
    <row r="934" spans="1:10" ht="12.75" x14ac:dyDescent="0.2">
      <c r="A934" s="1"/>
      <c r="B934" s="1"/>
      <c r="C934" s="1"/>
      <c r="D934" s="1"/>
      <c r="E934" s="1"/>
      <c r="F934" s="134"/>
      <c r="G934" s="135"/>
      <c r="H934" s="135"/>
      <c r="I934" s="136"/>
      <c r="J934" s="137"/>
    </row>
    <row r="935" spans="1:10" ht="12.75" x14ac:dyDescent="0.2">
      <c r="A935" s="1"/>
      <c r="B935" s="1"/>
      <c r="C935" s="1"/>
      <c r="D935" s="1"/>
      <c r="E935" s="1"/>
      <c r="F935" s="134"/>
      <c r="G935" s="135"/>
      <c r="H935" s="135"/>
      <c r="I935" s="136"/>
      <c r="J935" s="137"/>
    </row>
    <row r="936" spans="1:10" ht="12.75" x14ac:dyDescent="0.2">
      <c r="A936" s="1"/>
      <c r="B936" s="1"/>
      <c r="C936" s="1"/>
      <c r="D936" s="1"/>
      <c r="E936" s="1"/>
      <c r="F936" s="134"/>
      <c r="G936" s="135"/>
      <c r="H936" s="135"/>
      <c r="I936" s="136"/>
      <c r="J936" s="137"/>
    </row>
    <row r="937" spans="1:10" ht="12.75" x14ac:dyDescent="0.2">
      <c r="A937" s="1"/>
      <c r="B937" s="1"/>
      <c r="C937" s="1"/>
      <c r="D937" s="1"/>
      <c r="E937" s="1"/>
      <c r="F937" s="134"/>
      <c r="G937" s="135"/>
      <c r="H937" s="135"/>
      <c r="I937" s="136"/>
      <c r="J937" s="137"/>
    </row>
    <row r="938" spans="1:10" ht="12.75" x14ac:dyDescent="0.2">
      <c r="A938" s="1"/>
      <c r="B938" s="1"/>
      <c r="C938" s="1"/>
      <c r="D938" s="1"/>
      <c r="E938" s="1"/>
      <c r="F938" s="134"/>
      <c r="G938" s="135"/>
      <c r="H938" s="135"/>
      <c r="I938" s="136"/>
      <c r="J938" s="137"/>
    </row>
    <row r="939" spans="1:10" ht="12.75" x14ac:dyDescent="0.2">
      <c r="A939" s="1"/>
      <c r="B939" s="1"/>
      <c r="C939" s="1"/>
      <c r="D939" s="1"/>
      <c r="E939" s="1"/>
      <c r="F939" s="134"/>
      <c r="G939" s="135"/>
      <c r="H939" s="135"/>
      <c r="I939" s="136"/>
      <c r="J939" s="137"/>
    </row>
    <row r="940" spans="1:10" ht="12.75" x14ac:dyDescent="0.2">
      <c r="A940" s="1"/>
      <c r="B940" s="1"/>
      <c r="C940" s="1"/>
      <c r="D940" s="1"/>
      <c r="E940" s="1"/>
      <c r="F940" s="134"/>
      <c r="G940" s="135"/>
      <c r="H940" s="135"/>
      <c r="I940" s="136"/>
      <c r="J940" s="137"/>
    </row>
    <row r="941" spans="1:10" ht="12.75" x14ac:dyDescent="0.2">
      <c r="A941" s="1"/>
      <c r="B941" s="1"/>
      <c r="C941" s="1"/>
      <c r="D941" s="1"/>
      <c r="E941" s="1"/>
      <c r="F941" s="134"/>
      <c r="G941" s="135"/>
      <c r="H941" s="135"/>
      <c r="I941" s="136"/>
      <c r="J941" s="137"/>
    </row>
    <row r="942" spans="1:10" ht="12.75" x14ac:dyDescent="0.2">
      <c r="A942" s="1"/>
      <c r="B942" s="1"/>
      <c r="C942" s="1"/>
      <c r="D942" s="1"/>
      <c r="E942" s="1"/>
      <c r="F942" s="134"/>
      <c r="G942" s="135"/>
      <c r="H942" s="135"/>
      <c r="I942" s="136"/>
      <c r="J942" s="137"/>
    </row>
    <row r="943" spans="1:10" ht="12.75" x14ac:dyDescent="0.2">
      <c r="A943" s="1"/>
      <c r="B943" s="1"/>
      <c r="C943" s="1"/>
      <c r="D943" s="1"/>
      <c r="E943" s="1"/>
      <c r="F943" s="134"/>
      <c r="G943" s="135"/>
      <c r="H943" s="135"/>
      <c r="I943" s="136"/>
      <c r="J943" s="137"/>
    </row>
    <row r="944" spans="1:10" ht="12.75" x14ac:dyDescent="0.2">
      <c r="A944" s="1"/>
      <c r="B944" s="1"/>
      <c r="C944" s="1"/>
      <c r="D944" s="1"/>
      <c r="E944" s="1"/>
      <c r="F944" s="134"/>
      <c r="G944" s="135"/>
      <c r="H944" s="135"/>
      <c r="I944" s="136"/>
      <c r="J944" s="137"/>
    </row>
    <row r="945" spans="1:10" ht="12.75" x14ac:dyDescent="0.2">
      <c r="A945" s="1"/>
      <c r="B945" s="1"/>
      <c r="C945" s="1"/>
      <c r="D945" s="1"/>
      <c r="E945" s="1"/>
      <c r="F945" s="134"/>
      <c r="G945" s="135"/>
      <c r="H945" s="135"/>
      <c r="I945" s="136"/>
      <c r="J945" s="137"/>
    </row>
    <row r="946" spans="1:10" ht="12.75" x14ac:dyDescent="0.2">
      <c r="A946" s="1"/>
      <c r="B946" s="1"/>
      <c r="C946" s="1"/>
      <c r="D946" s="1"/>
      <c r="E946" s="1"/>
      <c r="F946" s="134"/>
      <c r="G946" s="135"/>
      <c r="H946" s="135"/>
      <c r="I946" s="136"/>
      <c r="J946" s="137"/>
    </row>
    <row r="947" spans="1:10" ht="12.75" x14ac:dyDescent="0.2">
      <c r="A947" s="1"/>
      <c r="B947" s="1"/>
      <c r="C947" s="1"/>
      <c r="D947" s="1"/>
      <c r="E947" s="1"/>
      <c r="F947" s="134"/>
      <c r="G947" s="135"/>
      <c r="H947" s="135"/>
      <c r="I947" s="136"/>
      <c r="J947" s="137"/>
    </row>
    <row r="948" spans="1:10" ht="12.75" x14ac:dyDescent="0.2">
      <c r="A948" s="1"/>
      <c r="B948" s="1"/>
      <c r="C948" s="1"/>
      <c r="D948" s="1"/>
      <c r="E948" s="1"/>
      <c r="F948" s="134"/>
      <c r="G948" s="135"/>
      <c r="H948" s="135"/>
      <c r="I948" s="136"/>
      <c r="J948" s="137"/>
    </row>
    <row r="949" spans="1:10" ht="12.75" x14ac:dyDescent="0.2">
      <c r="A949" s="1"/>
      <c r="B949" s="1"/>
      <c r="C949" s="1"/>
      <c r="D949" s="1"/>
      <c r="E949" s="1"/>
      <c r="F949" s="134"/>
      <c r="G949" s="135"/>
      <c r="H949" s="135"/>
      <c r="I949" s="136"/>
      <c r="J949" s="137"/>
    </row>
    <row r="950" spans="1:10" ht="12.75" x14ac:dyDescent="0.2">
      <c r="A950" s="1"/>
      <c r="B950" s="1"/>
      <c r="C950" s="1"/>
      <c r="D950" s="1"/>
      <c r="E950" s="1"/>
      <c r="F950" s="134"/>
      <c r="G950" s="135"/>
      <c r="H950" s="135"/>
      <c r="I950" s="136"/>
      <c r="J950" s="137"/>
    </row>
    <row r="951" spans="1:10" ht="12.75" x14ac:dyDescent="0.2">
      <c r="A951" s="1"/>
      <c r="B951" s="1"/>
      <c r="C951" s="1"/>
      <c r="D951" s="1"/>
      <c r="E951" s="1"/>
      <c r="F951" s="134"/>
      <c r="G951" s="135"/>
      <c r="H951" s="135"/>
      <c r="I951" s="136"/>
      <c r="J951" s="137"/>
    </row>
    <row r="952" spans="1:10" ht="12.75" x14ac:dyDescent="0.2">
      <c r="A952" s="1"/>
      <c r="B952" s="1"/>
      <c r="C952" s="1"/>
      <c r="D952" s="1"/>
      <c r="E952" s="1"/>
      <c r="F952" s="134"/>
      <c r="G952" s="135"/>
      <c r="H952" s="135"/>
      <c r="I952" s="136"/>
      <c r="J952" s="137"/>
    </row>
    <row r="953" spans="1:10" ht="12.75" x14ac:dyDescent="0.2">
      <c r="A953" s="1"/>
      <c r="B953" s="1"/>
      <c r="C953" s="1"/>
      <c r="D953" s="1"/>
      <c r="E953" s="1"/>
      <c r="F953" s="134"/>
      <c r="G953" s="135"/>
      <c r="H953" s="135"/>
      <c r="I953" s="136"/>
      <c r="J953" s="137"/>
    </row>
    <row r="954" spans="1:10" ht="12.75" x14ac:dyDescent="0.2">
      <c r="A954" s="1"/>
      <c r="B954" s="1"/>
      <c r="C954" s="1"/>
      <c r="D954" s="1"/>
      <c r="E954" s="1"/>
      <c r="F954" s="134"/>
      <c r="G954" s="135"/>
      <c r="H954" s="135"/>
      <c r="I954" s="136"/>
      <c r="J954" s="137"/>
    </row>
    <row r="955" spans="1:10" ht="12.75" x14ac:dyDescent="0.2">
      <c r="A955" s="1"/>
      <c r="B955" s="1"/>
      <c r="C955" s="1"/>
      <c r="D955" s="1"/>
      <c r="E955" s="1"/>
      <c r="F955" s="134"/>
      <c r="G955" s="135"/>
      <c r="H955" s="135"/>
      <c r="I955" s="136"/>
      <c r="J955" s="137"/>
    </row>
    <row r="956" spans="1:10" ht="12.75" x14ac:dyDescent="0.2">
      <c r="A956" s="1"/>
      <c r="B956" s="1"/>
      <c r="C956" s="1"/>
      <c r="D956" s="1"/>
      <c r="E956" s="1"/>
      <c r="F956" s="134"/>
      <c r="G956" s="135"/>
      <c r="H956" s="135"/>
      <c r="I956" s="136"/>
      <c r="J956" s="137"/>
    </row>
    <row r="957" spans="1:10" ht="12.75" x14ac:dyDescent="0.2">
      <c r="A957" s="1"/>
      <c r="B957" s="1"/>
      <c r="C957" s="1"/>
      <c r="D957" s="1"/>
      <c r="E957" s="1"/>
      <c r="F957" s="134"/>
      <c r="G957" s="135"/>
      <c r="H957" s="135"/>
      <c r="I957" s="136"/>
      <c r="J957" s="137"/>
    </row>
    <row r="958" spans="1:10" ht="12.75" x14ac:dyDescent="0.2">
      <c r="A958" s="1"/>
      <c r="B958" s="1"/>
      <c r="C958" s="1"/>
      <c r="D958" s="1"/>
      <c r="E958" s="1"/>
      <c r="F958" s="134"/>
      <c r="G958" s="135"/>
      <c r="H958" s="135"/>
      <c r="I958" s="136"/>
      <c r="J958" s="137"/>
    </row>
    <row r="959" spans="1:10" ht="12.75" x14ac:dyDescent="0.2">
      <c r="A959" s="1"/>
      <c r="B959" s="1"/>
      <c r="C959" s="1"/>
      <c r="D959" s="1"/>
      <c r="E959" s="1"/>
      <c r="F959" s="134"/>
      <c r="G959" s="135"/>
      <c r="H959" s="135"/>
      <c r="I959" s="136"/>
      <c r="J959" s="137"/>
    </row>
    <row r="960" spans="1:10" ht="12.75" x14ac:dyDescent="0.2">
      <c r="A960" s="1"/>
      <c r="B960" s="1"/>
      <c r="C960" s="1"/>
      <c r="D960" s="1"/>
      <c r="E960" s="1"/>
      <c r="F960" s="134"/>
      <c r="G960" s="135"/>
      <c r="H960" s="135"/>
      <c r="I960" s="136"/>
      <c r="J960" s="137"/>
    </row>
    <row r="961" spans="1:10" ht="12.75" x14ac:dyDescent="0.2">
      <c r="A961" s="1"/>
      <c r="B961" s="1"/>
      <c r="C961" s="1"/>
      <c r="D961" s="1"/>
      <c r="E961" s="1"/>
      <c r="F961" s="134"/>
      <c r="G961" s="135"/>
      <c r="H961" s="135"/>
      <c r="I961" s="136"/>
      <c r="J961" s="137"/>
    </row>
    <row r="962" spans="1:10" ht="12.75" x14ac:dyDescent="0.2">
      <c r="A962" s="1"/>
      <c r="B962" s="1"/>
      <c r="C962" s="1"/>
      <c r="D962" s="1"/>
      <c r="E962" s="1"/>
      <c r="F962" s="134"/>
      <c r="G962" s="135"/>
      <c r="H962" s="135"/>
      <c r="I962" s="136"/>
      <c r="J962" s="137"/>
    </row>
    <row r="963" spans="1:10" ht="12.75" x14ac:dyDescent="0.2">
      <c r="A963" s="1"/>
      <c r="B963" s="1"/>
      <c r="C963" s="1"/>
      <c r="D963" s="1"/>
      <c r="E963" s="1"/>
      <c r="F963" s="134"/>
      <c r="G963" s="135"/>
      <c r="H963" s="135"/>
      <c r="I963" s="136"/>
      <c r="J963" s="137"/>
    </row>
    <row r="964" spans="1:10" ht="12.75" x14ac:dyDescent="0.2">
      <c r="A964" s="1"/>
      <c r="B964" s="1"/>
      <c r="C964" s="1"/>
      <c r="D964" s="1"/>
      <c r="E964" s="1"/>
      <c r="F964" s="134"/>
      <c r="G964" s="135"/>
      <c r="H964" s="135"/>
      <c r="I964" s="136"/>
      <c r="J964" s="137"/>
    </row>
    <row r="965" spans="1:10" ht="12.75" x14ac:dyDescent="0.2">
      <c r="A965" s="1"/>
      <c r="B965" s="1"/>
      <c r="C965" s="1"/>
      <c r="D965" s="1"/>
      <c r="E965" s="1"/>
      <c r="F965" s="134"/>
      <c r="G965" s="135"/>
      <c r="H965" s="135"/>
      <c r="I965" s="136"/>
      <c r="J965" s="137"/>
    </row>
    <row r="966" spans="1:10" ht="12.75" x14ac:dyDescent="0.2">
      <c r="A966" s="1"/>
      <c r="B966" s="1"/>
      <c r="C966" s="1"/>
      <c r="D966" s="1"/>
      <c r="E966" s="1"/>
      <c r="F966" s="134"/>
      <c r="G966" s="135"/>
      <c r="H966" s="135"/>
      <c r="I966" s="136"/>
      <c r="J966" s="137"/>
    </row>
    <row r="967" spans="1:10" ht="12.75" x14ac:dyDescent="0.2">
      <c r="A967" s="1"/>
      <c r="B967" s="1"/>
      <c r="C967" s="1"/>
      <c r="D967" s="1"/>
      <c r="E967" s="1"/>
      <c r="F967" s="134"/>
      <c r="G967" s="135"/>
      <c r="H967" s="135"/>
      <c r="I967" s="136"/>
      <c r="J967" s="137"/>
    </row>
    <row r="968" spans="1:10" ht="12.75" x14ac:dyDescent="0.2">
      <c r="A968" s="1"/>
      <c r="B968" s="1"/>
      <c r="C968" s="1"/>
      <c r="D968" s="1"/>
      <c r="E968" s="1"/>
      <c r="F968" s="134"/>
      <c r="G968" s="135"/>
      <c r="H968" s="135"/>
      <c r="I968" s="136"/>
      <c r="J968" s="137"/>
    </row>
    <row r="969" spans="1:10" ht="12.75" x14ac:dyDescent="0.2">
      <c r="A969" s="1"/>
      <c r="B969" s="1"/>
      <c r="C969" s="1"/>
      <c r="D969" s="1"/>
      <c r="E969" s="1"/>
      <c r="F969" s="134"/>
      <c r="G969" s="135"/>
      <c r="H969" s="135"/>
      <c r="I969" s="136"/>
      <c r="J969" s="137"/>
    </row>
    <row r="970" spans="1:10" ht="12.75" x14ac:dyDescent="0.2">
      <c r="A970" s="1"/>
      <c r="B970" s="1"/>
      <c r="C970" s="1"/>
      <c r="D970" s="1"/>
      <c r="E970" s="1"/>
      <c r="F970" s="134"/>
      <c r="G970" s="135"/>
      <c r="H970" s="135"/>
      <c r="I970" s="136"/>
      <c r="J970" s="137"/>
    </row>
    <row r="971" spans="1:10" ht="12.75" x14ac:dyDescent="0.2">
      <c r="A971" s="1"/>
      <c r="B971" s="1"/>
      <c r="C971" s="1"/>
      <c r="D971" s="1"/>
      <c r="E971" s="1"/>
      <c r="F971" s="134"/>
      <c r="G971" s="135"/>
      <c r="H971" s="135"/>
      <c r="I971" s="136"/>
      <c r="J971" s="137"/>
    </row>
    <row r="972" spans="1:10" ht="12.75" x14ac:dyDescent="0.2">
      <c r="A972" s="1"/>
      <c r="B972" s="1"/>
      <c r="C972" s="1"/>
      <c r="D972" s="1"/>
      <c r="E972" s="1"/>
      <c r="F972" s="134"/>
      <c r="G972" s="135"/>
      <c r="H972" s="135"/>
      <c r="I972" s="136"/>
      <c r="J972" s="137"/>
    </row>
    <row r="973" spans="1:10" ht="12.75" x14ac:dyDescent="0.2">
      <c r="A973" s="1"/>
      <c r="B973" s="1"/>
      <c r="C973" s="1"/>
      <c r="D973" s="1"/>
      <c r="E973" s="1"/>
      <c r="F973" s="134"/>
      <c r="G973" s="135"/>
      <c r="H973" s="135"/>
      <c r="I973" s="136"/>
      <c r="J973" s="137"/>
    </row>
    <row r="974" spans="1:10" ht="12.75" x14ac:dyDescent="0.2">
      <c r="A974" s="1"/>
      <c r="B974" s="1"/>
      <c r="C974" s="1"/>
      <c r="D974" s="1"/>
      <c r="E974" s="1"/>
      <c r="F974" s="134"/>
      <c r="G974" s="135"/>
      <c r="H974" s="135"/>
      <c r="I974" s="136"/>
      <c r="J974" s="137"/>
    </row>
    <row r="975" spans="1:10" ht="12.75" x14ac:dyDescent="0.2">
      <c r="A975" s="1"/>
      <c r="B975" s="1"/>
      <c r="C975" s="1"/>
      <c r="D975" s="1"/>
      <c r="E975" s="1"/>
      <c r="F975" s="134"/>
      <c r="G975" s="135"/>
      <c r="H975" s="135"/>
      <c r="I975" s="136"/>
      <c r="J975" s="137"/>
    </row>
    <row r="976" spans="1:10" ht="12.75" x14ac:dyDescent="0.2">
      <c r="A976" s="1"/>
      <c r="B976" s="1"/>
      <c r="C976" s="1"/>
      <c r="D976" s="1"/>
      <c r="E976" s="1"/>
      <c r="F976" s="134"/>
      <c r="G976" s="135"/>
      <c r="H976" s="135"/>
      <c r="I976" s="136"/>
      <c r="J976" s="137"/>
    </row>
    <row r="977" spans="1:10" ht="12.75" x14ac:dyDescent="0.2">
      <c r="A977" s="1"/>
      <c r="B977" s="1"/>
      <c r="C977" s="1"/>
      <c r="D977" s="1"/>
      <c r="E977" s="1"/>
      <c r="F977" s="134"/>
      <c r="G977" s="135"/>
      <c r="H977" s="135"/>
      <c r="I977" s="136"/>
      <c r="J977" s="137"/>
    </row>
    <row r="978" spans="1:10" ht="12.75" x14ac:dyDescent="0.2">
      <c r="A978" s="1"/>
      <c r="B978" s="1"/>
      <c r="C978" s="1"/>
      <c r="D978" s="1"/>
      <c r="E978" s="1"/>
      <c r="F978" s="134"/>
      <c r="G978" s="135"/>
      <c r="H978" s="135"/>
      <c r="I978" s="136"/>
      <c r="J978" s="137"/>
    </row>
    <row r="979" spans="1:10" ht="12.75" x14ac:dyDescent="0.2">
      <c r="A979" s="1"/>
      <c r="B979" s="1"/>
      <c r="C979" s="1"/>
      <c r="D979" s="1"/>
      <c r="E979" s="1"/>
      <c r="F979" s="134"/>
      <c r="G979" s="135"/>
      <c r="H979" s="135"/>
      <c r="I979" s="136"/>
      <c r="J979" s="137"/>
    </row>
    <row r="980" spans="1:10" ht="12.75" x14ac:dyDescent="0.2">
      <c r="A980" s="1"/>
      <c r="B980" s="1"/>
      <c r="C980" s="1"/>
      <c r="D980" s="1"/>
      <c r="E980" s="1"/>
      <c r="F980" s="134"/>
      <c r="G980" s="135"/>
      <c r="H980" s="135"/>
      <c r="I980" s="136"/>
      <c r="J980" s="137"/>
    </row>
    <row r="981" spans="1:10" ht="12.75" x14ac:dyDescent="0.2">
      <c r="A981" s="1"/>
      <c r="B981" s="1"/>
      <c r="C981" s="1"/>
      <c r="D981" s="1"/>
      <c r="E981" s="1"/>
      <c r="F981" s="134"/>
      <c r="G981" s="135"/>
      <c r="H981" s="135"/>
      <c r="I981" s="136"/>
      <c r="J981" s="137"/>
    </row>
    <row r="982" spans="1:10" ht="12.75" x14ac:dyDescent="0.2">
      <c r="A982" s="1"/>
      <c r="B982" s="1"/>
      <c r="C982" s="1"/>
      <c r="D982" s="1"/>
      <c r="E982" s="1"/>
      <c r="F982" s="134"/>
      <c r="G982" s="135"/>
      <c r="H982" s="135"/>
      <c r="I982" s="136"/>
      <c r="J982" s="137"/>
    </row>
    <row r="983" spans="1:10" ht="12.75" x14ac:dyDescent="0.2">
      <c r="A983" s="1"/>
      <c r="B983" s="1"/>
      <c r="C983" s="1"/>
      <c r="D983" s="1"/>
      <c r="E983" s="1"/>
      <c r="F983" s="134"/>
      <c r="G983" s="135"/>
      <c r="H983" s="135"/>
      <c r="I983" s="136"/>
      <c r="J983" s="137"/>
    </row>
    <row r="984" spans="1:10" ht="12.75" x14ac:dyDescent="0.2">
      <c r="A984" s="1"/>
      <c r="B984" s="1"/>
      <c r="C984" s="1"/>
      <c r="D984" s="1"/>
      <c r="E984" s="1"/>
      <c r="F984" s="134"/>
      <c r="G984" s="135"/>
      <c r="H984" s="135"/>
      <c r="I984" s="136"/>
      <c r="J984" s="137"/>
    </row>
    <row r="985" spans="1:10" ht="12.75" x14ac:dyDescent="0.2">
      <c r="A985" s="1"/>
      <c r="B985" s="1"/>
      <c r="C985" s="1"/>
      <c r="D985" s="1"/>
      <c r="E985" s="1"/>
      <c r="F985" s="134"/>
      <c r="G985" s="135"/>
      <c r="H985" s="135"/>
      <c r="I985" s="136"/>
      <c r="J985" s="137"/>
    </row>
    <row r="986" spans="1:10" ht="12.75" x14ac:dyDescent="0.2">
      <c r="A986" s="1"/>
      <c r="B986" s="1"/>
      <c r="C986" s="1"/>
      <c r="D986" s="1"/>
      <c r="E986" s="1"/>
      <c r="F986" s="134"/>
      <c r="G986" s="135"/>
      <c r="H986" s="135"/>
      <c r="I986" s="136"/>
      <c r="J986" s="137"/>
    </row>
    <row r="987" spans="1:10" ht="12.75" x14ac:dyDescent="0.2">
      <c r="A987" s="1"/>
      <c r="B987" s="1"/>
      <c r="C987" s="1"/>
      <c r="D987" s="1"/>
      <c r="E987" s="1"/>
      <c r="F987" s="134"/>
      <c r="G987" s="135"/>
      <c r="H987" s="135"/>
      <c r="I987" s="136"/>
      <c r="J987" s="137"/>
    </row>
    <row r="988" spans="1:10" ht="12.75" x14ac:dyDescent="0.2">
      <c r="A988" s="1"/>
      <c r="B988" s="1"/>
      <c r="C988" s="1"/>
      <c r="D988" s="1"/>
      <c r="E988" s="1"/>
      <c r="F988" s="134"/>
      <c r="G988" s="135"/>
      <c r="H988" s="135"/>
      <c r="I988" s="136"/>
      <c r="J988" s="137"/>
    </row>
    <row r="989" spans="1:10" ht="12.75" x14ac:dyDescent="0.2">
      <c r="A989" s="1"/>
      <c r="B989" s="1"/>
      <c r="C989" s="1"/>
      <c r="D989" s="1"/>
      <c r="E989" s="1"/>
      <c r="F989" s="134"/>
      <c r="G989" s="135"/>
      <c r="H989" s="135"/>
      <c r="I989" s="136"/>
      <c r="J989" s="137"/>
    </row>
    <row r="990" spans="1:10" ht="12.75" x14ac:dyDescent="0.2">
      <c r="A990" s="1"/>
      <c r="B990" s="1"/>
      <c r="C990" s="1"/>
      <c r="D990" s="1"/>
      <c r="E990" s="1"/>
      <c r="F990" s="134"/>
      <c r="G990" s="135"/>
      <c r="H990" s="135"/>
      <c r="I990" s="136"/>
      <c r="J990" s="137"/>
    </row>
    <row r="991" spans="1:10" ht="12.75" x14ac:dyDescent="0.2">
      <c r="A991" s="1"/>
      <c r="B991" s="1"/>
      <c r="C991" s="1"/>
      <c r="D991" s="1"/>
      <c r="E991" s="1"/>
      <c r="F991" s="134"/>
      <c r="G991" s="135"/>
      <c r="H991" s="135"/>
      <c r="I991" s="136"/>
      <c r="J991" s="137"/>
    </row>
    <row r="992" spans="1:10" ht="12.75" x14ac:dyDescent="0.2">
      <c r="A992" s="1"/>
      <c r="B992" s="1"/>
      <c r="C992" s="1"/>
      <c r="D992" s="1"/>
      <c r="E992" s="1"/>
      <c r="F992" s="134"/>
      <c r="G992" s="135"/>
      <c r="H992" s="135"/>
      <c r="I992" s="136"/>
      <c r="J992" s="137"/>
    </row>
    <row r="993" spans="1:10" ht="12.75" x14ac:dyDescent="0.2">
      <c r="A993" s="1"/>
      <c r="B993" s="1"/>
      <c r="C993" s="1"/>
      <c r="D993" s="1"/>
      <c r="E993" s="1"/>
      <c r="F993" s="134"/>
      <c r="G993" s="135"/>
      <c r="H993" s="135"/>
      <c r="I993" s="136"/>
      <c r="J993" s="137"/>
    </row>
    <row r="994" spans="1:10" ht="12.75" x14ac:dyDescent="0.2">
      <c r="A994" s="1"/>
      <c r="B994" s="1"/>
      <c r="C994" s="1"/>
      <c r="D994" s="1"/>
      <c r="E994" s="1"/>
      <c r="F994" s="134"/>
      <c r="G994" s="135"/>
      <c r="H994" s="135"/>
      <c r="I994" s="136"/>
      <c r="J994" s="137"/>
    </row>
    <row r="995" spans="1:10" ht="12.75" x14ac:dyDescent="0.2">
      <c r="A995" s="1"/>
      <c r="B995" s="1"/>
      <c r="C995" s="1"/>
      <c r="D995" s="1"/>
      <c r="E995" s="1"/>
      <c r="F995" s="134"/>
      <c r="G995" s="135"/>
      <c r="H995" s="135"/>
      <c r="I995" s="136"/>
      <c r="J995" s="137"/>
    </row>
    <row r="996" spans="1:10" ht="12.75" x14ac:dyDescent="0.2">
      <c r="A996" s="1"/>
      <c r="B996" s="1"/>
      <c r="C996" s="1"/>
      <c r="D996" s="1"/>
      <c r="E996" s="1"/>
      <c r="F996" s="134"/>
      <c r="G996" s="135"/>
      <c r="H996" s="135"/>
      <c r="I996" s="136"/>
      <c r="J996" s="137"/>
    </row>
    <row r="997" spans="1:10" ht="12.75" x14ac:dyDescent="0.2">
      <c r="A997" s="1"/>
      <c r="B997" s="1"/>
      <c r="C997" s="1"/>
      <c r="D997" s="1"/>
      <c r="E997" s="1"/>
      <c r="F997" s="134"/>
      <c r="G997" s="135"/>
      <c r="H997" s="135"/>
      <c r="I997" s="136"/>
      <c r="J997" s="137"/>
    </row>
    <row r="998" spans="1:10" ht="12.75" x14ac:dyDescent="0.2">
      <c r="A998" s="1"/>
      <c r="B998" s="1"/>
      <c r="C998" s="1"/>
      <c r="D998" s="1"/>
      <c r="E998" s="1"/>
      <c r="F998" s="134"/>
      <c r="G998" s="135"/>
      <c r="H998" s="135"/>
      <c r="I998" s="136"/>
      <c r="J998" s="137"/>
    </row>
    <row r="999" spans="1:10" ht="12.75" x14ac:dyDescent="0.2">
      <c r="A999" s="1"/>
      <c r="B999" s="1"/>
      <c r="C999" s="1"/>
      <c r="D999" s="1"/>
      <c r="E999" s="1"/>
      <c r="F999" s="134"/>
      <c r="G999" s="135"/>
      <c r="H999" s="135"/>
      <c r="I999" s="136"/>
      <c r="J999" s="137"/>
    </row>
    <row r="1000" spans="1:10" ht="12.75" x14ac:dyDescent="0.2">
      <c r="A1000" s="1"/>
      <c r="B1000" s="1"/>
      <c r="C1000" s="1"/>
      <c r="D1000" s="1"/>
      <c r="E1000" s="1"/>
      <c r="F1000" s="134"/>
      <c r="G1000" s="135"/>
      <c r="H1000" s="135"/>
      <c r="I1000" s="136"/>
      <c r="J1000" s="137"/>
    </row>
    <row r="1001" spans="1:10" ht="12.75" x14ac:dyDescent="0.2">
      <c r="A1001" s="1"/>
      <c r="B1001" s="1"/>
      <c r="C1001" s="1"/>
      <c r="D1001" s="1"/>
      <c r="E1001" s="1"/>
      <c r="F1001" s="134"/>
      <c r="G1001" s="135"/>
      <c r="H1001" s="135"/>
      <c r="I1001" s="136"/>
      <c r="J1001" s="137"/>
    </row>
    <row r="1002" spans="1:10" ht="12.75" x14ac:dyDescent="0.2">
      <c r="A1002" s="1"/>
      <c r="B1002" s="1"/>
      <c r="C1002" s="1"/>
      <c r="D1002" s="1"/>
      <c r="E1002" s="1"/>
      <c r="F1002" s="134"/>
      <c r="G1002" s="135"/>
      <c r="H1002" s="135"/>
      <c r="I1002" s="136"/>
      <c r="J1002" s="137"/>
    </row>
    <row r="1003" spans="1:10" ht="12.75" x14ac:dyDescent="0.2">
      <c r="A1003" s="1"/>
      <c r="B1003" s="1"/>
      <c r="C1003" s="1"/>
      <c r="D1003" s="1"/>
      <c r="E1003" s="1"/>
      <c r="F1003" s="134"/>
      <c r="G1003" s="135"/>
      <c r="H1003" s="135"/>
      <c r="I1003" s="136"/>
      <c r="J1003" s="137"/>
    </row>
    <row r="1004" spans="1:10" ht="12.75" x14ac:dyDescent="0.2">
      <c r="A1004" s="1"/>
      <c r="B1004" s="1"/>
      <c r="C1004" s="1"/>
      <c r="D1004" s="1"/>
      <c r="E1004" s="1"/>
      <c r="F1004" s="134"/>
      <c r="G1004" s="135"/>
      <c r="H1004" s="135"/>
      <c r="I1004" s="136"/>
      <c r="J1004" s="137"/>
    </row>
    <row r="1005" spans="1:10" ht="12.75" x14ac:dyDescent="0.2">
      <c r="A1005" s="1"/>
      <c r="B1005" s="1"/>
      <c r="C1005" s="1"/>
      <c r="D1005" s="1"/>
      <c r="E1005" s="1"/>
      <c r="F1005" s="134"/>
      <c r="G1005" s="135"/>
      <c r="H1005" s="135"/>
      <c r="I1005" s="136"/>
      <c r="J1005" s="137"/>
    </row>
    <row r="1006" spans="1:10" ht="12.75" x14ac:dyDescent="0.2">
      <c r="A1006" s="1"/>
      <c r="B1006" s="1"/>
      <c r="C1006" s="1"/>
      <c r="D1006" s="1"/>
      <c r="E1006" s="1"/>
      <c r="F1006" s="134"/>
      <c r="G1006" s="135"/>
      <c r="H1006" s="135"/>
      <c r="I1006" s="136"/>
      <c r="J1006" s="137"/>
    </row>
    <row r="1007" spans="1:10" ht="12.75" x14ac:dyDescent="0.2">
      <c r="A1007" s="1"/>
      <c r="B1007" s="1"/>
      <c r="C1007" s="1"/>
      <c r="D1007" s="1"/>
      <c r="E1007" s="1"/>
      <c r="F1007" s="134"/>
      <c r="G1007" s="135"/>
      <c r="H1007" s="135"/>
      <c r="I1007" s="136"/>
      <c r="J1007" s="137"/>
    </row>
    <row r="1008" spans="1:10" ht="12.75" x14ac:dyDescent="0.2">
      <c r="A1008" s="1"/>
      <c r="B1008" s="1"/>
      <c r="C1008" s="1"/>
      <c r="D1008" s="1"/>
      <c r="E1008" s="1"/>
      <c r="F1008" s="134"/>
      <c r="G1008" s="135"/>
      <c r="H1008" s="135"/>
      <c r="I1008" s="136"/>
      <c r="J1008" s="137"/>
    </row>
    <row r="1009" spans="1:10" ht="12.75" x14ac:dyDescent="0.2">
      <c r="A1009" s="1"/>
      <c r="B1009" s="1"/>
      <c r="C1009" s="1"/>
      <c r="D1009" s="1"/>
      <c r="E1009" s="1"/>
      <c r="F1009" s="134"/>
      <c r="G1009" s="135"/>
      <c r="H1009" s="135"/>
      <c r="I1009" s="136"/>
      <c r="J1009" s="137"/>
    </row>
    <row r="1010" spans="1:10" ht="12.75" x14ac:dyDescent="0.2">
      <c r="A1010" s="1"/>
      <c r="B1010" s="1"/>
      <c r="C1010" s="1"/>
      <c r="D1010" s="1"/>
      <c r="E1010" s="1"/>
      <c r="F1010" s="134"/>
      <c r="G1010" s="135"/>
      <c r="H1010" s="135"/>
      <c r="I1010" s="136"/>
      <c r="J1010" s="137"/>
    </row>
    <row r="1011" spans="1:10" ht="12.75" x14ac:dyDescent="0.2">
      <c r="A1011" s="1"/>
      <c r="B1011" s="1"/>
      <c r="C1011" s="1"/>
      <c r="D1011" s="1"/>
      <c r="E1011" s="1"/>
      <c r="F1011" s="134"/>
      <c r="G1011" s="135"/>
      <c r="H1011" s="135"/>
      <c r="I1011" s="136"/>
      <c r="J1011" s="137"/>
    </row>
    <row r="1012" spans="1:10" ht="12.75" x14ac:dyDescent="0.2">
      <c r="A1012" s="1"/>
      <c r="B1012" s="1"/>
      <c r="C1012" s="1"/>
      <c r="D1012" s="1"/>
      <c r="E1012" s="1"/>
      <c r="F1012" s="134"/>
      <c r="G1012" s="135"/>
      <c r="H1012" s="135"/>
      <c r="I1012" s="136"/>
      <c r="J1012" s="137"/>
    </row>
    <row r="1013" spans="1:10" ht="12.75" x14ac:dyDescent="0.2">
      <c r="A1013" s="1"/>
      <c r="B1013" s="1"/>
      <c r="C1013" s="1"/>
      <c r="D1013" s="1"/>
      <c r="E1013" s="1"/>
      <c r="F1013" s="134"/>
      <c r="G1013" s="135"/>
      <c r="H1013" s="135"/>
      <c r="I1013" s="136"/>
      <c r="J1013" s="137"/>
    </row>
    <row r="1014" spans="1:10" ht="12.75" x14ac:dyDescent="0.2">
      <c r="A1014" s="1"/>
      <c r="B1014" s="1"/>
      <c r="C1014" s="1"/>
      <c r="D1014" s="1"/>
      <c r="E1014" s="1"/>
      <c r="F1014" s="134"/>
      <c r="G1014" s="135"/>
      <c r="H1014" s="135"/>
      <c r="I1014" s="136"/>
      <c r="J1014" s="137"/>
    </row>
    <row r="1015" spans="1:10" ht="12.75" x14ac:dyDescent="0.2">
      <c r="A1015" s="1"/>
      <c r="B1015" s="1"/>
      <c r="C1015" s="1"/>
      <c r="D1015" s="1"/>
      <c r="E1015" s="1"/>
      <c r="F1015" s="134"/>
      <c r="G1015" s="135"/>
      <c r="H1015" s="135"/>
      <c r="I1015" s="136"/>
      <c r="J1015" s="137"/>
    </row>
    <row r="1016" spans="1:10" ht="12.75" x14ac:dyDescent="0.2">
      <c r="A1016" s="1"/>
      <c r="B1016" s="1"/>
      <c r="C1016" s="1"/>
      <c r="D1016" s="1"/>
      <c r="E1016" s="1"/>
      <c r="F1016" s="134"/>
      <c r="G1016" s="135"/>
      <c r="H1016" s="135"/>
      <c r="I1016" s="136"/>
      <c r="J1016" s="137"/>
    </row>
    <row r="1017" spans="1:10" ht="12.75" x14ac:dyDescent="0.2">
      <c r="A1017" s="1"/>
      <c r="B1017" s="1"/>
      <c r="C1017" s="1"/>
      <c r="D1017" s="1"/>
      <c r="E1017" s="1"/>
      <c r="F1017" s="134"/>
      <c r="G1017" s="135"/>
      <c r="H1017" s="135"/>
      <c r="I1017" s="136"/>
      <c r="J1017" s="137"/>
    </row>
    <row r="1018" spans="1:10" ht="12.75" x14ac:dyDescent="0.2">
      <c r="A1018" s="1"/>
      <c r="B1018" s="1"/>
      <c r="C1018" s="1"/>
      <c r="D1018" s="1"/>
      <c r="E1018" s="1"/>
      <c r="F1018" s="134"/>
      <c r="G1018" s="135"/>
      <c r="H1018" s="135"/>
      <c r="I1018" s="136"/>
      <c r="J1018" s="137"/>
    </row>
    <row r="1019" spans="1:10" ht="12.75" x14ac:dyDescent="0.2">
      <c r="A1019" s="1"/>
      <c r="B1019" s="1"/>
      <c r="C1019" s="1"/>
      <c r="D1019" s="1"/>
      <c r="E1019" s="1"/>
      <c r="F1019" s="134"/>
      <c r="G1019" s="135"/>
      <c r="H1019" s="135"/>
      <c r="I1019" s="136"/>
      <c r="J1019" s="137"/>
    </row>
    <row r="1020" spans="1:10" ht="12.75" x14ac:dyDescent="0.2">
      <c r="A1020" s="1"/>
      <c r="B1020" s="1"/>
      <c r="C1020" s="1"/>
      <c r="D1020" s="1"/>
      <c r="E1020" s="1"/>
      <c r="F1020" s="134"/>
      <c r="G1020" s="135"/>
      <c r="H1020" s="135"/>
      <c r="I1020" s="136"/>
      <c r="J1020" s="137"/>
    </row>
    <row r="1021" spans="1:10" ht="12.75" x14ac:dyDescent="0.2">
      <c r="A1021" s="1"/>
      <c r="B1021" s="1"/>
      <c r="C1021" s="1"/>
      <c r="D1021" s="1"/>
      <c r="E1021" s="1"/>
      <c r="F1021" s="134"/>
      <c r="G1021" s="135"/>
      <c r="H1021" s="135"/>
      <c r="I1021" s="136"/>
      <c r="J1021" s="137"/>
    </row>
    <row r="1022" spans="1:10" ht="12.75" x14ac:dyDescent="0.2">
      <c r="A1022" s="1"/>
      <c r="B1022" s="1"/>
      <c r="C1022" s="1"/>
      <c r="D1022" s="1"/>
      <c r="E1022" s="1"/>
      <c r="F1022" s="134"/>
      <c r="G1022" s="135"/>
      <c r="H1022" s="135"/>
      <c r="I1022" s="136"/>
      <c r="J1022" s="137"/>
    </row>
    <row r="1023" spans="1:10" ht="12.75" x14ac:dyDescent="0.2">
      <c r="A1023" s="1"/>
      <c r="B1023" s="1"/>
      <c r="C1023" s="1"/>
      <c r="D1023" s="1"/>
      <c r="E1023" s="1"/>
      <c r="F1023" s="134"/>
      <c r="G1023" s="135"/>
      <c r="H1023" s="135"/>
      <c r="I1023" s="136"/>
      <c r="J1023" s="137"/>
    </row>
    <row r="1024" spans="1:10" ht="12.75" x14ac:dyDescent="0.2">
      <c r="A1024" s="1"/>
      <c r="B1024" s="1"/>
      <c r="C1024" s="1"/>
      <c r="D1024" s="1"/>
      <c r="E1024" s="1"/>
      <c r="F1024" s="134"/>
      <c r="G1024" s="135"/>
      <c r="H1024" s="135"/>
      <c r="I1024" s="136"/>
      <c r="J1024" s="137"/>
    </row>
    <row r="1025" spans="1:10" ht="12.75" x14ac:dyDescent="0.2">
      <c r="A1025" s="1"/>
      <c r="B1025" s="1"/>
      <c r="C1025" s="1"/>
      <c r="D1025" s="1"/>
      <c r="E1025" s="1"/>
      <c r="F1025" s="134"/>
      <c r="G1025" s="135"/>
      <c r="H1025" s="135"/>
      <c r="I1025" s="136"/>
      <c r="J1025" s="137"/>
    </row>
    <row r="1026" spans="1:10" ht="12.75" x14ac:dyDescent="0.2">
      <c r="A1026" s="1"/>
      <c r="B1026" s="1"/>
      <c r="C1026" s="1"/>
      <c r="D1026" s="1"/>
      <c r="E1026" s="1"/>
      <c r="F1026" s="134"/>
      <c r="G1026" s="135"/>
      <c r="H1026" s="135"/>
      <c r="I1026" s="136"/>
      <c r="J1026" s="137"/>
    </row>
    <row r="1027" spans="1:10" ht="12.75" x14ac:dyDescent="0.2">
      <c r="A1027" s="1"/>
      <c r="B1027" s="1"/>
      <c r="C1027" s="1"/>
      <c r="D1027" s="1"/>
      <c r="E1027" s="1"/>
      <c r="F1027" s="134"/>
      <c r="G1027" s="135"/>
      <c r="H1027" s="135"/>
      <c r="I1027" s="136"/>
      <c r="J1027" s="137"/>
    </row>
    <row r="1028" spans="1:10" ht="12.75" x14ac:dyDescent="0.2">
      <c r="A1028" s="1"/>
      <c r="B1028" s="1"/>
      <c r="C1028" s="1"/>
      <c r="D1028" s="1"/>
      <c r="E1028" s="1"/>
      <c r="F1028" s="134"/>
      <c r="G1028" s="135"/>
      <c r="H1028" s="135"/>
      <c r="I1028" s="136"/>
      <c r="J1028" s="137"/>
    </row>
    <row r="1029" spans="1:10" ht="12.75" x14ac:dyDescent="0.2">
      <c r="A1029" s="1"/>
      <c r="B1029" s="1"/>
      <c r="C1029" s="1"/>
      <c r="D1029" s="1"/>
      <c r="E1029" s="1"/>
      <c r="F1029" s="134"/>
      <c r="G1029" s="135"/>
      <c r="H1029" s="135"/>
      <c r="I1029" s="136"/>
      <c r="J1029" s="137"/>
    </row>
    <row r="1030" spans="1:10" ht="12.75" x14ac:dyDescent="0.2">
      <c r="A1030" s="1"/>
      <c r="B1030" s="1"/>
      <c r="C1030" s="1"/>
      <c r="D1030" s="1"/>
      <c r="E1030" s="1"/>
      <c r="F1030" s="134"/>
      <c r="G1030" s="135"/>
      <c r="H1030" s="135"/>
      <c r="I1030" s="136"/>
      <c r="J1030" s="137"/>
    </row>
    <row r="1031" spans="1:10" ht="12.75" x14ac:dyDescent="0.2">
      <c r="A1031" s="1"/>
      <c r="B1031" s="1"/>
      <c r="C1031" s="1"/>
      <c r="D1031" s="1"/>
      <c r="E1031" s="1"/>
      <c r="F1031" s="134"/>
      <c r="G1031" s="135"/>
      <c r="H1031" s="135"/>
      <c r="I1031" s="136"/>
      <c r="J1031" s="137"/>
    </row>
    <row r="1032" spans="1:10" ht="12.75" x14ac:dyDescent="0.2">
      <c r="A1032" s="1"/>
      <c r="B1032" s="1"/>
      <c r="C1032" s="1"/>
      <c r="D1032" s="1"/>
      <c r="E1032" s="1"/>
      <c r="F1032" s="134"/>
      <c r="G1032" s="135"/>
      <c r="H1032" s="135"/>
      <c r="I1032" s="136"/>
      <c r="J1032" s="137"/>
    </row>
    <row r="1033" spans="1:10" ht="12.75" x14ac:dyDescent="0.2">
      <c r="A1033" s="1"/>
      <c r="B1033" s="1"/>
      <c r="C1033" s="1"/>
      <c r="D1033" s="1"/>
      <c r="E1033" s="1"/>
      <c r="F1033" s="134"/>
      <c r="G1033" s="135"/>
      <c r="H1033" s="135"/>
      <c r="I1033" s="136"/>
      <c r="J1033" s="137"/>
    </row>
    <row r="1034" spans="1:10" ht="12.75" x14ac:dyDescent="0.2">
      <c r="A1034" s="1"/>
      <c r="B1034" s="1"/>
      <c r="C1034" s="1"/>
      <c r="D1034" s="1"/>
      <c r="E1034" s="1"/>
      <c r="F1034" s="134"/>
      <c r="G1034" s="135"/>
      <c r="H1034" s="135"/>
      <c r="I1034" s="136"/>
      <c r="J1034" s="137"/>
    </row>
    <row r="1035" spans="1:10" ht="12.75" x14ac:dyDescent="0.2">
      <c r="A1035" s="1"/>
      <c r="B1035" s="1"/>
      <c r="C1035" s="1"/>
      <c r="D1035" s="1"/>
      <c r="E1035" s="1"/>
      <c r="F1035" s="134"/>
      <c r="G1035" s="135"/>
      <c r="H1035" s="135"/>
      <c r="I1035" s="136"/>
      <c r="J1035" s="137"/>
    </row>
    <row r="1036" spans="1:10" ht="12.75" x14ac:dyDescent="0.2">
      <c r="A1036" s="1"/>
      <c r="B1036" s="1"/>
      <c r="C1036" s="1"/>
      <c r="D1036" s="1"/>
      <c r="E1036" s="1"/>
      <c r="F1036" s="134"/>
      <c r="G1036" s="135"/>
      <c r="H1036" s="135"/>
      <c r="I1036" s="136"/>
      <c r="J1036" s="137"/>
    </row>
    <row r="1037" spans="1:10" ht="12.75" x14ac:dyDescent="0.2">
      <c r="A1037" s="1"/>
      <c r="B1037" s="1"/>
      <c r="C1037" s="1"/>
      <c r="D1037" s="1"/>
      <c r="E1037" s="1"/>
      <c r="F1037" s="134"/>
      <c r="G1037" s="135"/>
      <c r="H1037" s="135"/>
      <c r="I1037" s="136"/>
      <c r="J1037" s="137"/>
    </row>
    <row r="1038" spans="1:10" ht="12.75" x14ac:dyDescent="0.2">
      <c r="A1038" s="1"/>
      <c r="B1038" s="1"/>
      <c r="C1038" s="1"/>
      <c r="D1038" s="1"/>
      <c r="E1038" s="1"/>
      <c r="F1038" s="134"/>
      <c r="G1038" s="135"/>
      <c r="H1038" s="135"/>
      <c r="I1038" s="136"/>
      <c r="J1038" s="137"/>
    </row>
    <row r="1039" spans="1:10" ht="12.75" x14ac:dyDescent="0.2">
      <c r="A1039" s="1"/>
      <c r="B1039" s="1"/>
      <c r="C1039" s="1"/>
      <c r="D1039" s="1"/>
      <c r="E1039" s="1"/>
      <c r="F1039" s="134"/>
      <c r="G1039" s="135"/>
      <c r="H1039" s="135"/>
      <c r="I1039" s="136"/>
      <c r="J1039" s="137"/>
    </row>
    <row r="1040" spans="1:10" ht="12.75" x14ac:dyDescent="0.2">
      <c r="A1040" s="1"/>
      <c r="B1040" s="1"/>
      <c r="C1040" s="1"/>
      <c r="D1040" s="1"/>
      <c r="E1040" s="1"/>
      <c r="F1040" s="134"/>
      <c r="G1040" s="135"/>
      <c r="H1040" s="135"/>
      <c r="I1040" s="136"/>
      <c r="J1040" s="137"/>
    </row>
    <row r="1041" spans="1:10" ht="12.75" x14ac:dyDescent="0.2">
      <c r="A1041" s="1"/>
      <c r="B1041" s="1"/>
      <c r="C1041" s="1"/>
      <c r="D1041" s="1"/>
      <c r="E1041" s="1"/>
      <c r="F1041" s="134"/>
      <c r="G1041" s="135"/>
      <c r="H1041" s="135"/>
      <c r="I1041" s="136"/>
      <c r="J1041" s="137"/>
    </row>
    <row r="1042" spans="1:10" ht="12.75" x14ac:dyDescent="0.2">
      <c r="A1042" s="1"/>
      <c r="B1042" s="1"/>
      <c r="C1042" s="1"/>
      <c r="D1042" s="1"/>
      <c r="E1042" s="1"/>
      <c r="F1042" s="134"/>
      <c r="G1042" s="135"/>
      <c r="H1042" s="135"/>
      <c r="I1042" s="136"/>
      <c r="J1042" s="137"/>
    </row>
    <row r="1043" spans="1:10" ht="12.75" x14ac:dyDescent="0.2">
      <c r="A1043" s="1"/>
      <c r="B1043" s="1"/>
      <c r="C1043" s="1"/>
      <c r="D1043" s="1"/>
      <c r="E1043" s="1"/>
      <c r="F1043" s="134"/>
      <c r="G1043" s="135"/>
      <c r="H1043" s="135"/>
      <c r="I1043" s="136"/>
      <c r="J1043" s="137"/>
    </row>
    <row r="1044" spans="1:10" ht="12.75" x14ac:dyDescent="0.2">
      <c r="A1044" s="1"/>
      <c r="B1044" s="1"/>
      <c r="C1044" s="1"/>
      <c r="D1044" s="1"/>
      <c r="E1044" s="1"/>
      <c r="F1044" s="134"/>
      <c r="G1044" s="135"/>
      <c r="H1044" s="135"/>
      <c r="I1044" s="136"/>
      <c r="J1044" s="137"/>
    </row>
    <row r="1045" spans="1:10" ht="12.75" x14ac:dyDescent="0.2">
      <c r="A1045" s="1"/>
      <c r="B1045" s="1"/>
      <c r="C1045" s="1"/>
      <c r="D1045" s="1"/>
      <c r="E1045" s="1"/>
      <c r="F1045" s="134"/>
      <c r="G1045" s="135"/>
      <c r="H1045" s="135"/>
      <c r="I1045" s="136"/>
      <c r="J1045" s="137"/>
    </row>
    <row r="1046" spans="1:10" ht="12.75" x14ac:dyDescent="0.2">
      <c r="A1046" s="1"/>
      <c r="B1046" s="1"/>
      <c r="C1046" s="1"/>
      <c r="D1046" s="1"/>
      <c r="E1046" s="1"/>
      <c r="F1046" s="134"/>
      <c r="G1046" s="135"/>
      <c r="H1046" s="135"/>
      <c r="I1046" s="136"/>
      <c r="J1046" s="137"/>
    </row>
    <row r="1047" spans="1:10" ht="12.75" x14ac:dyDescent="0.2">
      <c r="A1047" s="1"/>
      <c r="B1047" s="1"/>
      <c r="C1047" s="1"/>
      <c r="D1047" s="1"/>
      <c r="E1047" s="1"/>
      <c r="F1047" s="134"/>
      <c r="G1047" s="135"/>
      <c r="H1047" s="135"/>
      <c r="I1047" s="136"/>
      <c r="J1047" s="137"/>
    </row>
    <row r="1048" spans="1:10" ht="12.75" x14ac:dyDescent="0.2">
      <c r="A1048" s="1"/>
      <c r="B1048" s="1"/>
      <c r="C1048" s="1"/>
      <c r="D1048" s="1"/>
      <c r="E1048" s="1"/>
      <c r="F1048" s="134"/>
      <c r="G1048" s="135"/>
      <c r="H1048" s="135"/>
      <c r="I1048" s="136"/>
      <c r="J1048" s="137"/>
    </row>
    <row r="1049" spans="1:10" ht="12.75" x14ac:dyDescent="0.2">
      <c r="A1049" s="1"/>
      <c r="B1049" s="1"/>
      <c r="C1049" s="1"/>
      <c r="D1049" s="1"/>
      <c r="E1049" s="1"/>
      <c r="F1049" s="134"/>
      <c r="G1049" s="135"/>
      <c r="H1049" s="135"/>
      <c r="I1049" s="136"/>
      <c r="J1049" s="137"/>
    </row>
    <row r="1050" spans="1:10" ht="12.75" x14ac:dyDescent="0.2">
      <c r="A1050" s="1"/>
      <c r="B1050" s="1"/>
      <c r="C1050" s="1"/>
      <c r="D1050" s="1"/>
      <c r="E1050" s="1"/>
      <c r="F1050" s="134"/>
      <c r="G1050" s="135"/>
      <c r="H1050" s="135"/>
      <c r="I1050" s="136"/>
      <c r="J1050" s="137"/>
    </row>
    <row r="1051" spans="1:10" ht="12.75" x14ac:dyDescent="0.2">
      <c r="A1051" s="1"/>
      <c r="B1051" s="1"/>
      <c r="C1051" s="1"/>
      <c r="D1051" s="1"/>
      <c r="E1051" s="1"/>
      <c r="F1051" s="134"/>
      <c r="G1051" s="135"/>
      <c r="H1051" s="135"/>
      <c r="I1051" s="136"/>
      <c r="J1051" s="137"/>
    </row>
    <row r="1052" spans="1:10" ht="12.75" x14ac:dyDescent="0.2">
      <c r="A1052" s="1"/>
      <c r="B1052" s="1"/>
      <c r="C1052" s="1"/>
      <c r="D1052" s="1"/>
      <c r="E1052" s="1"/>
      <c r="F1052" s="134"/>
      <c r="G1052" s="135"/>
      <c r="H1052" s="135"/>
      <c r="I1052" s="136"/>
      <c r="J1052" s="137"/>
    </row>
    <row r="1053" spans="1:10" ht="12.75" x14ac:dyDescent="0.2">
      <c r="A1053" s="1"/>
      <c r="B1053" s="1"/>
      <c r="C1053" s="1"/>
      <c r="D1053" s="1"/>
      <c r="E1053" s="1"/>
      <c r="F1053" s="134"/>
      <c r="G1053" s="135"/>
      <c r="H1053" s="135"/>
      <c r="I1053" s="136"/>
      <c r="J1053" s="137"/>
    </row>
    <row r="1054" spans="1:10" ht="12.75" x14ac:dyDescent="0.2">
      <c r="A1054" s="1"/>
      <c r="B1054" s="1"/>
      <c r="C1054" s="1"/>
      <c r="D1054" s="1"/>
      <c r="E1054" s="1"/>
      <c r="F1054" s="134"/>
      <c r="G1054" s="135"/>
      <c r="H1054" s="135"/>
      <c r="I1054" s="136"/>
      <c r="J1054" s="137"/>
    </row>
    <row r="1055" spans="1:10" ht="12.75" x14ac:dyDescent="0.2">
      <c r="A1055" s="1"/>
      <c r="B1055" s="1"/>
      <c r="C1055" s="1"/>
      <c r="D1055" s="1"/>
      <c r="E1055" s="1"/>
      <c r="F1055" s="134"/>
      <c r="G1055" s="135"/>
      <c r="H1055" s="135"/>
      <c r="I1055" s="136"/>
      <c r="J1055" s="137"/>
    </row>
    <row r="1056" spans="1:10" ht="12.75" x14ac:dyDescent="0.2">
      <c r="A1056" s="1"/>
      <c r="B1056" s="1"/>
      <c r="C1056" s="1"/>
      <c r="D1056" s="1"/>
      <c r="E1056" s="1"/>
      <c r="F1056" s="134"/>
      <c r="G1056" s="135"/>
      <c r="H1056" s="135"/>
      <c r="I1056" s="136"/>
      <c r="J1056" s="137"/>
    </row>
    <row r="1057" spans="1:10" ht="12.75" x14ac:dyDescent="0.2">
      <c r="A1057" s="1"/>
      <c r="B1057" s="1"/>
      <c r="C1057" s="1"/>
      <c r="D1057" s="1"/>
      <c r="E1057" s="1"/>
      <c r="F1057" s="134"/>
      <c r="G1057" s="135"/>
      <c r="H1057" s="135"/>
      <c r="I1057" s="136"/>
      <c r="J1057" s="137"/>
    </row>
    <row r="1058" spans="1:10" ht="12.75" x14ac:dyDescent="0.2">
      <c r="A1058" s="1"/>
      <c r="B1058" s="1"/>
      <c r="C1058" s="1"/>
      <c r="D1058" s="1"/>
      <c r="E1058" s="1"/>
      <c r="F1058" s="134"/>
      <c r="G1058" s="135"/>
      <c r="H1058" s="135"/>
      <c r="I1058" s="136"/>
      <c r="J1058" s="137"/>
    </row>
    <row r="1059" spans="1:10" ht="12.75" x14ac:dyDescent="0.2">
      <c r="A1059" s="1"/>
      <c r="B1059" s="1"/>
      <c r="C1059" s="1"/>
      <c r="D1059" s="1"/>
      <c r="E1059" s="1"/>
      <c r="F1059" s="134"/>
      <c r="G1059" s="135"/>
      <c r="H1059" s="135"/>
      <c r="I1059" s="136"/>
      <c r="J1059" s="137"/>
    </row>
    <row r="1060" spans="1:10" ht="12.75" x14ac:dyDescent="0.2">
      <c r="A1060" s="1"/>
      <c r="B1060" s="1"/>
      <c r="C1060" s="1"/>
      <c r="D1060" s="1"/>
      <c r="E1060" s="1"/>
      <c r="F1060" s="134"/>
      <c r="G1060" s="135"/>
      <c r="H1060" s="135"/>
      <c r="I1060" s="136"/>
      <c r="J1060" s="137"/>
    </row>
    <row r="1061" spans="1:10" ht="12.75" x14ac:dyDescent="0.2">
      <c r="A1061" s="1"/>
      <c r="B1061" s="1"/>
      <c r="C1061" s="1"/>
      <c r="D1061" s="1"/>
      <c r="E1061" s="1"/>
      <c r="F1061" s="134"/>
      <c r="G1061" s="135"/>
      <c r="H1061" s="135"/>
      <c r="I1061" s="136"/>
      <c r="J1061" s="137"/>
    </row>
    <row r="1062" spans="1:10" ht="12.75" x14ac:dyDescent="0.2">
      <c r="A1062" s="1"/>
      <c r="B1062" s="1"/>
      <c r="C1062" s="1"/>
      <c r="D1062" s="1"/>
      <c r="E1062" s="1"/>
      <c r="F1062" s="134"/>
      <c r="G1062" s="135"/>
      <c r="H1062" s="135"/>
      <c r="I1062" s="136"/>
      <c r="J1062" s="137"/>
    </row>
    <row r="1063" spans="1:10" ht="12.75" x14ac:dyDescent="0.2">
      <c r="A1063" s="1"/>
      <c r="B1063" s="1"/>
      <c r="C1063" s="1"/>
      <c r="D1063" s="1"/>
      <c r="E1063" s="1"/>
      <c r="F1063" s="134"/>
      <c r="G1063" s="135"/>
      <c r="H1063" s="135"/>
      <c r="I1063" s="136"/>
      <c r="J1063" s="137"/>
    </row>
    <row r="1064" spans="1:10" ht="12.75" x14ac:dyDescent="0.2">
      <c r="A1064" s="1"/>
      <c r="B1064" s="1"/>
      <c r="C1064" s="1"/>
      <c r="D1064" s="1"/>
      <c r="E1064" s="1"/>
      <c r="F1064" s="134"/>
      <c r="G1064" s="135"/>
      <c r="H1064" s="135"/>
      <c r="I1064" s="136"/>
      <c r="J1064" s="137"/>
    </row>
    <row r="1065" spans="1:10" ht="12.75" x14ac:dyDescent="0.2">
      <c r="A1065" s="1"/>
      <c r="B1065" s="1"/>
      <c r="C1065" s="1"/>
      <c r="D1065" s="1"/>
      <c r="E1065" s="1"/>
      <c r="F1065" s="134"/>
      <c r="G1065" s="135"/>
      <c r="H1065" s="135"/>
      <c r="I1065" s="136"/>
      <c r="J1065" s="137"/>
    </row>
    <row r="1066" spans="1:10" ht="12.75" x14ac:dyDescent="0.2">
      <c r="A1066" s="1"/>
      <c r="B1066" s="1"/>
      <c r="C1066" s="1"/>
      <c r="D1066" s="1"/>
      <c r="E1066" s="1"/>
      <c r="F1066" s="134"/>
      <c r="G1066" s="135"/>
      <c r="H1066" s="135"/>
      <c r="I1066" s="136"/>
      <c r="J1066" s="137"/>
    </row>
    <row r="1067" spans="1:10" ht="12.75" x14ac:dyDescent="0.2">
      <c r="A1067" s="1"/>
      <c r="B1067" s="1"/>
      <c r="C1067" s="1"/>
      <c r="D1067" s="1"/>
      <c r="E1067" s="1"/>
      <c r="F1067" s="134"/>
      <c r="G1067" s="135"/>
      <c r="H1067" s="135"/>
      <c r="I1067" s="136"/>
      <c r="J1067" s="137"/>
    </row>
    <row r="1068" spans="1:10" ht="12.75" x14ac:dyDescent="0.2">
      <c r="A1068" s="1"/>
      <c r="B1068" s="1"/>
      <c r="C1068" s="1"/>
      <c r="D1068" s="1"/>
      <c r="E1068" s="1"/>
      <c r="F1068" s="134"/>
      <c r="G1068" s="135"/>
      <c r="H1068" s="135"/>
      <c r="I1068" s="136"/>
      <c r="J1068" s="137"/>
    </row>
    <row r="1069" spans="1:10" ht="12.75" x14ac:dyDescent="0.2">
      <c r="A1069" s="1"/>
      <c r="B1069" s="1"/>
      <c r="C1069" s="1"/>
      <c r="D1069" s="1"/>
      <c r="E1069" s="1"/>
      <c r="F1069" s="134"/>
      <c r="G1069" s="135"/>
      <c r="H1069" s="135"/>
      <c r="I1069" s="136"/>
      <c r="J1069" s="137"/>
    </row>
    <row r="1070" spans="1:10" ht="12.75" x14ac:dyDescent="0.2">
      <c r="A1070" s="1"/>
      <c r="B1070" s="1"/>
      <c r="C1070" s="1"/>
      <c r="D1070" s="1"/>
      <c r="E1070" s="1"/>
      <c r="F1070" s="134"/>
      <c r="G1070" s="135"/>
      <c r="H1070" s="135"/>
      <c r="I1070" s="136"/>
      <c r="J1070" s="137"/>
    </row>
    <row r="1071" spans="1:10" ht="12.75" x14ac:dyDescent="0.2">
      <c r="A1071" s="1"/>
      <c r="B1071" s="1"/>
      <c r="C1071" s="1"/>
      <c r="D1071" s="1"/>
      <c r="E1071" s="1"/>
      <c r="F1071" s="134"/>
      <c r="G1071" s="135"/>
      <c r="H1071" s="135"/>
      <c r="I1071" s="136"/>
      <c r="J1071" s="137"/>
    </row>
    <row r="1072" spans="1:10" ht="12.75" x14ac:dyDescent="0.2">
      <c r="A1072" s="1"/>
      <c r="B1072" s="1"/>
      <c r="C1072" s="1"/>
      <c r="D1072" s="1"/>
      <c r="E1072" s="1"/>
      <c r="F1072" s="134"/>
      <c r="G1072" s="135"/>
      <c r="H1072" s="135"/>
      <c r="I1072" s="136"/>
      <c r="J1072" s="137"/>
    </row>
    <row r="1073" spans="1:10" ht="12.75" x14ac:dyDescent="0.2">
      <c r="A1073" s="1"/>
      <c r="B1073" s="1"/>
      <c r="C1073" s="1"/>
      <c r="D1073" s="1"/>
      <c r="E1073" s="1"/>
      <c r="F1073" s="134"/>
      <c r="G1073" s="135"/>
      <c r="H1073" s="135"/>
      <c r="I1073" s="136"/>
      <c r="J1073" s="137"/>
    </row>
    <row r="1074" spans="1:10" ht="12.75" x14ac:dyDescent="0.2">
      <c r="A1074" s="1"/>
      <c r="B1074" s="1"/>
      <c r="C1074" s="1"/>
      <c r="D1074" s="1"/>
      <c r="E1074" s="1"/>
      <c r="F1074" s="134"/>
      <c r="G1074" s="135"/>
      <c r="H1074" s="135"/>
      <c r="I1074" s="136"/>
      <c r="J1074" s="137"/>
    </row>
    <row r="1075" spans="1:10" ht="12.75" x14ac:dyDescent="0.2">
      <c r="A1075" s="1"/>
      <c r="B1075" s="1"/>
      <c r="C1075" s="1"/>
      <c r="D1075" s="1"/>
      <c r="E1075" s="1"/>
      <c r="F1075" s="134"/>
      <c r="G1075" s="135"/>
      <c r="H1075" s="135"/>
      <c r="I1075" s="136"/>
      <c r="J1075" s="137"/>
    </row>
    <row r="1076" spans="1:10" ht="12.75" x14ac:dyDescent="0.2">
      <c r="A1076" s="1"/>
      <c r="B1076" s="1"/>
      <c r="C1076" s="1"/>
      <c r="D1076" s="1"/>
      <c r="E1076" s="1"/>
      <c r="F1076" s="134"/>
      <c r="G1076" s="135"/>
      <c r="H1076" s="135"/>
      <c r="I1076" s="136"/>
      <c r="J1076" s="137"/>
    </row>
    <row r="1077" spans="1:10" ht="12.75" x14ac:dyDescent="0.2">
      <c r="A1077" s="1"/>
      <c r="B1077" s="1"/>
      <c r="C1077" s="1"/>
      <c r="D1077" s="1"/>
      <c r="E1077" s="1"/>
      <c r="F1077" s="134"/>
      <c r="G1077" s="135"/>
      <c r="H1077" s="135"/>
      <c r="I1077" s="136"/>
      <c r="J1077" s="137"/>
    </row>
    <row r="1078" spans="1:10" ht="12.75" x14ac:dyDescent="0.2">
      <c r="A1078" s="1"/>
      <c r="B1078" s="1"/>
      <c r="C1078" s="1"/>
      <c r="D1078" s="1"/>
      <c r="E1078" s="1"/>
      <c r="F1078" s="134"/>
      <c r="G1078" s="135"/>
      <c r="H1078" s="135"/>
      <c r="I1078" s="136"/>
      <c r="J1078" s="137"/>
    </row>
    <row r="1079" spans="1:10" ht="12.75" x14ac:dyDescent="0.2">
      <c r="A1079" s="1"/>
      <c r="B1079" s="1"/>
      <c r="C1079" s="1"/>
      <c r="D1079" s="1"/>
      <c r="E1079" s="1"/>
      <c r="F1079" s="134"/>
      <c r="G1079" s="135"/>
      <c r="H1079" s="135"/>
      <c r="I1079" s="136"/>
      <c r="J1079" s="137"/>
    </row>
    <row r="1080" spans="1:10" ht="12.75" x14ac:dyDescent="0.2">
      <c r="A1080" s="1"/>
      <c r="B1080" s="1"/>
      <c r="C1080" s="1"/>
      <c r="D1080" s="1"/>
      <c r="E1080" s="1"/>
      <c r="F1080" s="134"/>
      <c r="G1080" s="135"/>
      <c r="H1080" s="135"/>
      <c r="I1080" s="136"/>
      <c r="J1080" s="137"/>
    </row>
    <row r="1081" spans="1:10" ht="12.75" x14ac:dyDescent="0.2">
      <c r="A1081" s="1"/>
      <c r="B1081" s="1"/>
      <c r="C1081" s="1"/>
      <c r="D1081" s="1"/>
      <c r="E1081" s="1"/>
      <c r="F1081" s="134"/>
      <c r="G1081" s="135"/>
      <c r="H1081" s="135"/>
      <c r="I1081" s="136"/>
      <c r="J1081" s="137"/>
    </row>
    <row r="1082" spans="1:10" ht="12.75" x14ac:dyDescent="0.2">
      <c r="A1082" s="1"/>
      <c r="B1082" s="1"/>
      <c r="C1082" s="1"/>
      <c r="D1082" s="1"/>
      <c r="E1082" s="1"/>
      <c r="F1082" s="134"/>
      <c r="G1082" s="135"/>
      <c r="H1082" s="135"/>
      <c r="I1082" s="136"/>
      <c r="J1082" s="137"/>
    </row>
    <row r="1083" spans="1:10" ht="12.75" x14ac:dyDescent="0.2">
      <c r="A1083" s="1"/>
      <c r="B1083" s="1"/>
      <c r="C1083" s="1"/>
      <c r="D1083" s="1"/>
      <c r="E1083" s="1"/>
      <c r="F1083" s="134"/>
      <c r="G1083" s="135"/>
      <c r="H1083" s="135"/>
      <c r="I1083" s="136"/>
      <c r="J1083" s="137"/>
    </row>
    <row r="1084" spans="1:10" ht="12.75" x14ac:dyDescent="0.2">
      <c r="A1084" s="1"/>
      <c r="B1084" s="1"/>
      <c r="C1084" s="1"/>
      <c r="D1084" s="1"/>
      <c r="E1084" s="1"/>
      <c r="F1084" s="134"/>
      <c r="G1084" s="135"/>
      <c r="H1084" s="135"/>
      <c r="I1084" s="136"/>
      <c r="J1084" s="137"/>
    </row>
    <row r="1085" spans="1:10" ht="12.75" x14ac:dyDescent="0.2">
      <c r="A1085" s="1"/>
      <c r="B1085" s="1"/>
      <c r="C1085" s="1"/>
      <c r="D1085" s="1"/>
      <c r="E1085" s="1"/>
      <c r="F1085" s="134"/>
      <c r="G1085" s="135"/>
      <c r="H1085" s="135"/>
      <c r="I1085" s="136"/>
      <c r="J1085" s="137"/>
    </row>
    <row r="1086" spans="1:10" ht="12.75" x14ac:dyDescent="0.2">
      <c r="A1086" s="1"/>
      <c r="B1086" s="1"/>
      <c r="C1086" s="1"/>
      <c r="D1086" s="1"/>
      <c r="E1086" s="1"/>
      <c r="F1086" s="134"/>
      <c r="G1086" s="135"/>
      <c r="H1086" s="135"/>
      <c r="I1086" s="136"/>
      <c r="J1086" s="137"/>
    </row>
    <row r="1087" spans="1:10" ht="12.75" x14ac:dyDescent="0.2">
      <c r="A1087" s="1"/>
      <c r="B1087" s="1"/>
      <c r="C1087" s="1"/>
      <c r="D1087" s="1"/>
      <c r="E1087" s="1"/>
      <c r="F1087" s="134"/>
      <c r="G1087" s="135"/>
      <c r="H1087" s="135"/>
      <c r="I1087" s="136"/>
      <c r="J1087" s="137"/>
    </row>
    <row r="1088" spans="1:10" ht="12.75" x14ac:dyDescent="0.2">
      <c r="A1088" s="1"/>
      <c r="B1088" s="1"/>
      <c r="C1088" s="1"/>
      <c r="D1088" s="1"/>
      <c r="E1088" s="1"/>
      <c r="F1088" s="134"/>
      <c r="G1088" s="135"/>
      <c r="H1088" s="135"/>
      <c r="I1088" s="136"/>
      <c r="J1088" s="137"/>
    </row>
    <row r="1089" spans="1:10" ht="12.75" x14ac:dyDescent="0.2">
      <c r="A1089" s="1"/>
      <c r="B1089" s="1"/>
      <c r="C1089" s="1"/>
      <c r="D1089" s="1"/>
      <c r="E1089" s="1"/>
      <c r="F1089" s="134"/>
      <c r="G1089" s="135"/>
      <c r="H1089" s="135"/>
      <c r="I1089" s="136"/>
      <c r="J1089" s="137"/>
    </row>
    <row r="1090" spans="1:10" ht="12.75" x14ac:dyDescent="0.2">
      <c r="A1090" s="1"/>
      <c r="B1090" s="1"/>
      <c r="C1090" s="1"/>
      <c r="D1090" s="1"/>
      <c r="E1090" s="1"/>
      <c r="F1090" s="134"/>
      <c r="G1090" s="135"/>
      <c r="H1090" s="135"/>
      <c r="I1090" s="136"/>
      <c r="J1090" s="137"/>
    </row>
    <row r="1091" spans="1:10" ht="12.75" x14ac:dyDescent="0.2">
      <c r="A1091" s="1"/>
      <c r="B1091" s="1"/>
      <c r="C1091" s="1"/>
      <c r="D1091" s="1"/>
      <c r="E1091" s="1"/>
      <c r="F1091" s="134"/>
      <c r="G1091" s="135"/>
      <c r="H1091" s="135"/>
      <c r="I1091" s="136"/>
      <c r="J1091" s="137"/>
    </row>
    <row r="1092" spans="1:10" ht="12.75" x14ac:dyDescent="0.2">
      <c r="A1092" s="1"/>
      <c r="B1092" s="1"/>
      <c r="C1092" s="1"/>
      <c r="D1092" s="1"/>
      <c r="E1092" s="1"/>
      <c r="F1092" s="134"/>
      <c r="G1092" s="135"/>
      <c r="H1092" s="135"/>
      <c r="I1092" s="136"/>
      <c r="J1092" s="137"/>
    </row>
    <row r="1093" spans="1:10" ht="12.75" x14ac:dyDescent="0.2">
      <c r="A1093" s="1"/>
      <c r="B1093" s="1"/>
      <c r="C1093" s="1"/>
      <c r="D1093" s="1"/>
      <c r="E1093" s="1"/>
      <c r="F1093" s="134"/>
      <c r="G1093" s="135"/>
      <c r="H1093" s="135"/>
      <c r="I1093" s="136"/>
      <c r="J1093" s="137"/>
    </row>
    <row r="1094" spans="1:10" ht="12.75" x14ac:dyDescent="0.2">
      <c r="A1094" s="1"/>
      <c r="B1094" s="1"/>
      <c r="C1094" s="1"/>
      <c r="D1094" s="1"/>
      <c r="E1094" s="1"/>
      <c r="F1094" s="134"/>
      <c r="G1094" s="135"/>
      <c r="H1094" s="135"/>
      <c r="I1094" s="136"/>
      <c r="J1094" s="137"/>
    </row>
    <row r="1095" spans="1:10" ht="12.75" x14ac:dyDescent="0.2">
      <c r="A1095" s="1"/>
      <c r="B1095" s="1"/>
      <c r="C1095" s="1"/>
      <c r="D1095" s="1"/>
      <c r="E1095" s="1"/>
      <c r="F1095" s="134"/>
      <c r="G1095" s="135"/>
      <c r="H1095" s="135"/>
      <c r="I1095" s="136"/>
      <c r="J1095" s="137"/>
    </row>
    <row r="1096" spans="1:10" ht="12.75" x14ac:dyDescent="0.2">
      <c r="A1096" s="1"/>
      <c r="B1096" s="1"/>
      <c r="C1096" s="1"/>
      <c r="D1096" s="1"/>
      <c r="E1096" s="1"/>
      <c r="F1096" s="134"/>
      <c r="G1096" s="135"/>
      <c r="H1096" s="135"/>
      <c r="I1096" s="136"/>
      <c r="J1096" s="137"/>
    </row>
    <row r="1097" spans="1:10" ht="12.75" x14ac:dyDescent="0.2">
      <c r="A1097" s="1"/>
      <c r="B1097" s="1"/>
      <c r="C1097" s="1"/>
      <c r="D1097" s="1"/>
      <c r="E1097" s="1"/>
      <c r="F1097" s="134"/>
      <c r="G1097" s="135"/>
      <c r="H1097" s="135"/>
      <c r="I1097" s="136"/>
      <c r="J1097" s="137"/>
    </row>
    <row r="1098" spans="1:10" ht="12.75" x14ac:dyDescent="0.2">
      <c r="A1098" s="1"/>
      <c r="B1098" s="1"/>
      <c r="C1098" s="1"/>
      <c r="D1098" s="1"/>
      <c r="E1098" s="1"/>
      <c r="F1098" s="134"/>
      <c r="G1098" s="135"/>
      <c r="H1098" s="135"/>
      <c r="I1098" s="136"/>
      <c r="J1098" s="137"/>
    </row>
    <row r="1099" spans="1:10" ht="12.75" x14ac:dyDescent="0.2">
      <c r="A1099" s="1"/>
      <c r="B1099" s="1"/>
      <c r="C1099" s="1"/>
      <c r="D1099" s="1"/>
      <c r="E1099" s="1"/>
      <c r="F1099" s="134"/>
      <c r="G1099" s="135"/>
      <c r="H1099" s="135"/>
      <c r="I1099" s="136"/>
      <c r="J1099" s="137"/>
    </row>
    <row r="1100" spans="1:10" ht="12.75" x14ac:dyDescent="0.2">
      <c r="A1100" s="1"/>
      <c r="B1100" s="1"/>
      <c r="C1100" s="1"/>
      <c r="D1100" s="1"/>
      <c r="E1100" s="1"/>
      <c r="F1100" s="134"/>
      <c r="G1100" s="135"/>
      <c r="H1100" s="135"/>
      <c r="I1100" s="136"/>
      <c r="J1100" s="137"/>
    </row>
    <row r="1101" spans="1:10" ht="12.75" x14ac:dyDescent="0.2">
      <c r="A1101" s="1"/>
      <c r="B1101" s="1"/>
      <c r="C1101" s="1"/>
      <c r="D1101" s="1"/>
      <c r="E1101" s="1"/>
      <c r="F1101" s="134"/>
      <c r="G1101" s="135"/>
      <c r="H1101" s="135"/>
      <c r="I1101" s="136"/>
      <c r="J1101" s="137"/>
    </row>
    <row r="1102" spans="1:10" ht="12.75" x14ac:dyDescent="0.2">
      <c r="A1102" s="1"/>
      <c r="B1102" s="1"/>
      <c r="C1102" s="1"/>
      <c r="D1102" s="1"/>
      <c r="E1102" s="1"/>
      <c r="F1102" s="134"/>
      <c r="G1102" s="135"/>
      <c r="H1102" s="135"/>
      <c r="I1102" s="136"/>
      <c r="J1102" s="137"/>
    </row>
    <row r="1103" spans="1:10" ht="12.75" x14ac:dyDescent="0.2">
      <c r="A1103" s="1"/>
      <c r="B1103" s="1"/>
      <c r="C1103" s="1"/>
      <c r="D1103" s="1"/>
      <c r="E1103" s="1"/>
      <c r="F1103" s="134"/>
      <c r="G1103" s="135"/>
      <c r="H1103" s="135"/>
      <c r="I1103" s="136"/>
      <c r="J1103" s="137"/>
    </row>
    <row r="1104" spans="1:10" ht="12.75" x14ac:dyDescent="0.2">
      <c r="A1104" s="1"/>
      <c r="B1104" s="1"/>
      <c r="C1104" s="1"/>
      <c r="D1104" s="1"/>
      <c r="E1104" s="1"/>
      <c r="F1104" s="134"/>
      <c r="G1104" s="135"/>
      <c r="H1104" s="135"/>
      <c r="I1104" s="136"/>
      <c r="J1104" s="137"/>
    </row>
    <row r="1105" spans="1:10" ht="12.75" x14ac:dyDescent="0.2">
      <c r="A1105" s="1"/>
      <c r="B1105" s="1"/>
      <c r="C1105" s="1"/>
      <c r="D1105" s="1"/>
      <c r="E1105" s="1"/>
      <c r="F1105" s="134"/>
      <c r="G1105" s="135"/>
      <c r="H1105" s="135"/>
      <c r="I1105" s="136"/>
      <c r="J1105" s="137"/>
    </row>
    <row r="1106" spans="1:10" ht="12.75" x14ac:dyDescent="0.2">
      <c r="A1106" s="1"/>
      <c r="B1106" s="1"/>
      <c r="C1106" s="1"/>
      <c r="D1106" s="1"/>
      <c r="E1106" s="1"/>
      <c r="F1106" s="134"/>
      <c r="G1106" s="135"/>
      <c r="H1106" s="135"/>
      <c r="I1106" s="136"/>
      <c r="J1106" s="137"/>
    </row>
    <row r="1107" spans="1:10" ht="12.75" x14ac:dyDescent="0.2">
      <c r="A1107" s="1"/>
      <c r="B1107" s="1"/>
      <c r="C1107" s="1"/>
      <c r="D1107" s="1"/>
      <c r="E1107" s="1"/>
      <c r="F1107" s="134"/>
      <c r="G1107" s="135"/>
      <c r="H1107" s="135"/>
      <c r="I1107" s="136"/>
      <c r="J1107" s="137"/>
    </row>
    <row r="1108" spans="1:10" ht="12.75" x14ac:dyDescent="0.2">
      <c r="A1108" s="1"/>
      <c r="B1108" s="1"/>
      <c r="C1108" s="1"/>
      <c r="D1108" s="1"/>
      <c r="E1108" s="1"/>
      <c r="F1108" s="134"/>
      <c r="G1108" s="135"/>
      <c r="H1108" s="135"/>
      <c r="I1108" s="136"/>
      <c r="J1108" s="137"/>
    </row>
    <row r="1109" spans="1:10" ht="12.75" x14ac:dyDescent="0.2">
      <c r="A1109" s="1"/>
      <c r="B1109" s="1"/>
      <c r="C1109" s="1"/>
      <c r="D1109" s="1"/>
      <c r="E1109" s="1"/>
      <c r="F1109" s="134"/>
      <c r="G1109" s="135"/>
      <c r="H1109" s="135"/>
      <c r="I1109" s="136"/>
      <c r="J1109" s="137"/>
    </row>
    <row r="1110" spans="1:10" ht="12.75" x14ac:dyDescent="0.2">
      <c r="A1110" s="1"/>
      <c r="B1110" s="1"/>
      <c r="C1110" s="1"/>
      <c r="D1110" s="1"/>
      <c r="E1110" s="1"/>
      <c r="F1110" s="134"/>
      <c r="G1110" s="135"/>
      <c r="H1110" s="135"/>
      <c r="I1110" s="136"/>
      <c r="J1110" s="137"/>
    </row>
    <row r="1111" spans="1:10" ht="12.75" x14ac:dyDescent="0.2">
      <c r="A1111" s="1"/>
      <c r="B1111" s="1"/>
      <c r="C1111" s="1"/>
      <c r="D1111" s="1"/>
      <c r="E1111" s="1"/>
      <c r="F1111" s="134"/>
      <c r="G1111" s="135"/>
      <c r="H1111" s="135"/>
      <c r="I1111" s="136"/>
      <c r="J1111" s="137"/>
    </row>
    <row r="1112" spans="1:10" ht="12.75" x14ac:dyDescent="0.2">
      <c r="A1112" s="1"/>
      <c r="B1112" s="1"/>
      <c r="C1112" s="1"/>
      <c r="D1112" s="1"/>
      <c r="E1112" s="1"/>
      <c r="F1112" s="134"/>
      <c r="G1112" s="135"/>
      <c r="H1112" s="135"/>
      <c r="I1112" s="136"/>
      <c r="J1112" s="137"/>
    </row>
    <row r="1113" spans="1:10" ht="12.75" x14ac:dyDescent="0.2">
      <c r="A1113" s="1"/>
      <c r="B1113" s="1"/>
      <c r="C1113" s="1"/>
      <c r="D1113" s="1"/>
      <c r="E1113" s="1"/>
      <c r="F1113" s="134"/>
      <c r="G1113" s="135"/>
      <c r="H1113" s="135"/>
      <c r="I1113" s="136"/>
      <c r="J1113" s="137"/>
    </row>
    <row r="1114" spans="1:10" ht="12.75" x14ac:dyDescent="0.2">
      <c r="A1114" s="1"/>
      <c r="B1114" s="1"/>
      <c r="C1114" s="1"/>
      <c r="D1114" s="1"/>
      <c r="E1114" s="1"/>
      <c r="F1114" s="134"/>
      <c r="G1114" s="135"/>
      <c r="H1114" s="135"/>
      <c r="I1114" s="136"/>
      <c r="J1114" s="137"/>
    </row>
    <row r="1115" spans="1:10" ht="12.75" x14ac:dyDescent="0.2">
      <c r="A1115" s="1"/>
      <c r="B1115" s="1"/>
      <c r="C1115" s="1"/>
      <c r="D1115" s="1"/>
      <c r="E1115" s="1"/>
      <c r="F1115" s="134"/>
      <c r="G1115" s="135"/>
      <c r="H1115" s="135"/>
      <c r="I1115" s="136"/>
      <c r="J1115" s="137"/>
    </row>
    <row r="1116" spans="1:10" ht="12.75" x14ac:dyDescent="0.2">
      <c r="A1116" s="1"/>
      <c r="B1116" s="1"/>
      <c r="C1116" s="1"/>
      <c r="D1116" s="1"/>
      <c r="E1116" s="1"/>
      <c r="F1116" s="134"/>
      <c r="G1116" s="135"/>
      <c r="H1116" s="135"/>
      <c r="I1116" s="136"/>
      <c r="J1116" s="137"/>
    </row>
    <row r="1117" spans="1:10" ht="12.75" x14ac:dyDescent="0.2">
      <c r="A1117" s="1"/>
      <c r="B1117" s="1"/>
      <c r="C1117" s="1"/>
      <c r="D1117" s="1"/>
      <c r="E1117" s="1"/>
      <c r="F1117" s="134"/>
      <c r="G1117" s="135"/>
      <c r="H1117" s="135"/>
      <c r="I1117" s="136"/>
      <c r="J1117" s="137"/>
    </row>
    <row r="1118" spans="1:10" ht="12.75" x14ac:dyDescent="0.2">
      <c r="A1118" s="1"/>
      <c r="B1118" s="1"/>
      <c r="C1118" s="1"/>
      <c r="D1118" s="1"/>
      <c r="E1118" s="1"/>
      <c r="F1118" s="134"/>
      <c r="G1118" s="135"/>
      <c r="H1118" s="135"/>
      <c r="I1118" s="136"/>
      <c r="J1118" s="137"/>
    </row>
    <row r="1119" spans="1:10" ht="12.75" x14ac:dyDescent="0.2">
      <c r="A1119" s="1"/>
      <c r="B1119" s="1"/>
      <c r="C1119" s="1"/>
      <c r="D1119" s="1"/>
      <c r="E1119" s="1"/>
      <c r="F1119" s="134"/>
      <c r="G1119" s="135"/>
      <c r="H1119" s="135"/>
      <c r="I1119" s="136"/>
      <c r="J1119" s="137"/>
    </row>
    <row r="1120" spans="1:10" ht="12.75" x14ac:dyDescent="0.2">
      <c r="A1120" s="1"/>
      <c r="B1120" s="1"/>
      <c r="C1120" s="1"/>
      <c r="D1120" s="1"/>
      <c r="E1120" s="1"/>
      <c r="F1120" s="134"/>
      <c r="G1120" s="135"/>
      <c r="H1120" s="135"/>
      <c r="I1120" s="136"/>
      <c r="J1120" s="137"/>
    </row>
    <row r="1121" spans="1:10" ht="12.75" x14ac:dyDescent="0.2">
      <c r="A1121" s="1"/>
      <c r="B1121" s="1"/>
      <c r="C1121" s="1"/>
      <c r="D1121" s="1"/>
      <c r="E1121" s="1"/>
      <c r="F1121" s="134"/>
      <c r="G1121" s="135"/>
      <c r="H1121" s="135"/>
      <c r="I1121" s="136"/>
      <c r="J1121" s="137"/>
    </row>
    <row r="1122" spans="1:10" ht="12.75" x14ac:dyDescent="0.2">
      <c r="A1122" s="1"/>
      <c r="B1122" s="1"/>
      <c r="C1122" s="1"/>
      <c r="D1122" s="1"/>
      <c r="E1122" s="1"/>
      <c r="F1122" s="134"/>
      <c r="G1122" s="135"/>
      <c r="H1122" s="135"/>
      <c r="I1122" s="136"/>
      <c r="J1122" s="137"/>
    </row>
    <row r="1123" spans="1:10" ht="12.75" x14ac:dyDescent="0.2">
      <c r="A1123" s="1"/>
      <c r="B1123" s="1"/>
      <c r="C1123" s="1"/>
      <c r="D1123" s="1"/>
      <c r="E1123" s="1"/>
      <c r="F1123" s="134"/>
      <c r="G1123" s="135"/>
      <c r="H1123" s="135"/>
      <c r="I1123" s="136"/>
      <c r="J1123" s="137"/>
    </row>
    <row r="1124" spans="1:10" ht="12.75" x14ac:dyDescent="0.2">
      <c r="A1124" s="1"/>
      <c r="B1124" s="1"/>
      <c r="C1124" s="1"/>
      <c r="D1124" s="1"/>
      <c r="E1124" s="1"/>
      <c r="F1124" s="134"/>
      <c r="G1124" s="135"/>
      <c r="H1124" s="135"/>
      <c r="I1124" s="136"/>
      <c r="J1124" s="137"/>
    </row>
    <row r="1125" spans="1:10" ht="12.75" x14ac:dyDescent="0.2">
      <c r="A1125" s="1"/>
      <c r="B1125" s="1"/>
      <c r="C1125" s="1"/>
      <c r="D1125" s="1"/>
      <c r="E1125" s="1"/>
      <c r="F1125" s="134"/>
      <c r="G1125" s="135"/>
      <c r="H1125" s="135"/>
      <c r="I1125" s="136"/>
      <c r="J1125" s="137"/>
    </row>
    <row r="1126" spans="1:10" ht="12.75" x14ac:dyDescent="0.2">
      <c r="A1126" s="1"/>
      <c r="B1126" s="1"/>
      <c r="C1126" s="1"/>
      <c r="D1126" s="1"/>
      <c r="E1126" s="1"/>
      <c r="F1126" s="134"/>
      <c r="G1126" s="135"/>
      <c r="H1126" s="135"/>
      <c r="I1126" s="136"/>
      <c r="J1126" s="137"/>
    </row>
    <row r="1127" spans="1:10" ht="12.75" x14ac:dyDescent="0.2">
      <c r="A1127" s="1"/>
      <c r="B1127" s="1"/>
      <c r="C1127" s="1"/>
      <c r="D1127" s="1"/>
      <c r="E1127" s="1"/>
      <c r="F1127" s="134"/>
      <c r="G1127" s="135"/>
      <c r="H1127" s="135"/>
      <c r="I1127" s="136"/>
      <c r="J1127" s="137"/>
    </row>
    <row r="1128" spans="1:10" ht="12.75" x14ac:dyDescent="0.2">
      <c r="A1128" s="1"/>
      <c r="B1128" s="1"/>
      <c r="C1128" s="1"/>
      <c r="D1128" s="1"/>
      <c r="E1128" s="1"/>
      <c r="F1128" s="134"/>
      <c r="G1128" s="135"/>
      <c r="H1128" s="135"/>
      <c r="I1128" s="136"/>
      <c r="J1128" s="137"/>
    </row>
    <row r="1129" spans="1:10" ht="12.75" x14ac:dyDescent="0.2">
      <c r="A1129" s="1"/>
      <c r="B1129" s="1"/>
      <c r="C1129" s="1"/>
      <c r="D1129" s="1"/>
      <c r="E1129" s="1"/>
      <c r="F1129" s="134"/>
      <c r="G1129" s="135"/>
      <c r="H1129" s="135"/>
      <c r="I1129" s="136"/>
      <c r="J1129" s="137"/>
    </row>
    <row r="1130" spans="1:10" ht="12.75" x14ac:dyDescent="0.2">
      <c r="A1130" s="1"/>
      <c r="B1130" s="1"/>
      <c r="C1130" s="1"/>
      <c r="D1130" s="1"/>
      <c r="E1130" s="1"/>
      <c r="F1130" s="134"/>
      <c r="G1130" s="135"/>
      <c r="H1130" s="135"/>
      <c r="I1130" s="136"/>
      <c r="J1130" s="137"/>
    </row>
    <row r="1131" spans="1:10" ht="12.75" x14ac:dyDescent="0.2">
      <c r="A1131" s="1"/>
      <c r="B1131" s="1"/>
      <c r="C1131" s="1"/>
      <c r="D1131" s="1"/>
      <c r="E1131" s="1"/>
      <c r="F1131" s="134"/>
      <c r="G1131" s="135"/>
      <c r="H1131" s="135"/>
      <c r="I1131" s="136"/>
      <c r="J1131" s="137"/>
    </row>
    <row r="1132" spans="1:10" ht="12.75" x14ac:dyDescent="0.2">
      <c r="A1132" s="1"/>
      <c r="B1132" s="1"/>
      <c r="C1132" s="1"/>
      <c r="D1132" s="1"/>
      <c r="E1132" s="1"/>
      <c r="F1132" s="134"/>
      <c r="G1132" s="135"/>
      <c r="H1132" s="135"/>
      <c r="I1132" s="136"/>
      <c r="J1132" s="137"/>
    </row>
    <row r="1133" spans="1:10" ht="12.75" x14ac:dyDescent="0.2">
      <c r="A1133" s="1"/>
      <c r="B1133" s="1"/>
      <c r="C1133" s="1"/>
      <c r="D1133" s="1"/>
      <c r="E1133" s="1"/>
      <c r="F1133" s="134"/>
      <c r="G1133" s="135"/>
      <c r="H1133" s="135"/>
      <c r="I1133" s="136"/>
      <c r="J1133" s="137"/>
    </row>
    <row r="1134" spans="1:10" ht="12.75" x14ac:dyDescent="0.2">
      <c r="A1134" s="1"/>
      <c r="B1134" s="1"/>
      <c r="C1134" s="1"/>
      <c r="D1134" s="1"/>
      <c r="E1134" s="1"/>
      <c r="F1134" s="134"/>
      <c r="G1134" s="135"/>
      <c r="H1134" s="135"/>
      <c r="I1134" s="136"/>
      <c r="J1134" s="137"/>
    </row>
    <row r="1135" spans="1:10" ht="12.75" x14ac:dyDescent="0.2">
      <c r="A1135" s="1"/>
      <c r="B1135" s="1"/>
      <c r="C1135" s="1"/>
      <c r="D1135" s="1"/>
      <c r="E1135" s="1"/>
      <c r="F1135" s="134"/>
      <c r="G1135" s="135"/>
      <c r="H1135" s="135"/>
      <c r="I1135" s="136"/>
      <c r="J1135" s="137"/>
    </row>
    <row r="1136" spans="1:10" ht="12.75" x14ac:dyDescent="0.2">
      <c r="A1136" s="1"/>
      <c r="B1136" s="1"/>
      <c r="C1136" s="1"/>
      <c r="D1136" s="1"/>
      <c r="E1136" s="1"/>
      <c r="F1136" s="134"/>
      <c r="G1136" s="135"/>
      <c r="H1136" s="135"/>
      <c r="I1136" s="136"/>
      <c r="J1136" s="137"/>
    </row>
    <row r="1137" spans="1:10" ht="12.75" x14ac:dyDescent="0.2">
      <c r="A1137" s="1"/>
      <c r="B1137" s="1"/>
      <c r="C1137" s="1"/>
      <c r="D1137" s="1"/>
      <c r="E1137" s="1"/>
      <c r="F1137" s="134"/>
      <c r="G1137" s="135"/>
      <c r="H1137" s="135"/>
      <c r="I1137" s="136"/>
      <c r="J1137" s="137"/>
    </row>
    <row r="1138" spans="1:10" ht="12.75" x14ac:dyDescent="0.2">
      <c r="A1138" s="1"/>
      <c r="B1138" s="1"/>
      <c r="C1138" s="1"/>
      <c r="D1138" s="1"/>
      <c r="E1138" s="1"/>
      <c r="F1138" s="134"/>
      <c r="G1138" s="135"/>
      <c r="H1138" s="135"/>
      <c r="I1138" s="136"/>
      <c r="J1138" s="137"/>
    </row>
    <row r="1139" spans="1:10" ht="12.75" x14ac:dyDescent="0.2">
      <c r="A1139" s="1"/>
      <c r="B1139" s="1"/>
      <c r="C1139" s="1"/>
      <c r="D1139" s="1"/>
      <c r="E1139" s="1"/>
      <c r="F1139" s="134"/>
      <c r="G1139" s="135"/>
      <c r="H1139" s="135"/>
      <c r="I1139" s="136"/>
      <c r="J1139" s="137"/>
    </row>
    <row r="1140" spans="1:10" ht="12.75" x14ac:dyDescent="0.2">
      <c r="A1140" s="1"/>
      <c r="B1140" s="1"/>
      <c r="C1140" s="1"/>
      <c r="D1140" s="1"/>
      <c r="E1140" s="1"/>
      <c r="F1140" s="134"/>
      <c r="G1140" s="135"/>
      <c r="H1140" s="135"/>
      <c r="I1140" s="136"/>
      <c r="J1140" s="137"/>
    </row>
    <row r="1141" spans="1:10" ht="12.75" x14ac:dyDescent="0.2">
      <c r="A1141" s="1"/>
      <c r="B1141" s="1"/>
      <c r="C1141" s="1"/>
      <c r="D1141" s="1"/>
      <c r="E1141" s="1"/>
      <c r="F1141" s="134"/>
      <c r="G1141" s="135"/>
      <c r="H1141" s="135"/>
      <c r="I1141" s="136"/>
      <c r="J1141" s="137"/>
    </row>
    <row r="1142" spans="1:10" ht="12.75" x14ac:dyDescent="0.2">
      <c r="A1142" s="1"/>
      <c r="B1142" s="1"/>
      <c r="C1142" s="1"/>
      <c r="D1142" s="1"/>
      <c r="E1142" s="1"/>
      <c r="F1142" s="134"/>
      <c r="G1142" s="135"/>
      <c r="H1142" s="135"/>
      <c r="I1142" s="136"/>
      <c r="J1142" s="137"/>
    </row>
    <row r="1143" spans="1:10" ht="12.75" x14ac:dyDescent="0.2">
      <c r="A1143" s="1"/>
      <c r="B1143" s="1"/>
      <c r="C1143" s="1"/>
      <c r="D1143" s="1"/>
      <c r="E1143" s="1"/>
      <c r="F1143" s="134"/>
      <c r="G1143" s="135"/>
      <c r="H1143" s="135"/>
      <c r="I1143" s="136"/>
      <c r="J1143" s="137"/>
    </row>
    <row r="1144" spans="1:10" ht="12.75" x14ac:dyDescent="0.2">
      <c r="A1144" s="1"/>
      <c r="B1144" s="1"/>
      <c r="C1144" s="1"/>
      <c r="D1144" s="1"/>
      <c r="E1144" s="1"/>
      <c r="F1144" s="134"/>
      <c r="G1144" s="135"/>
      <c r="H1144" s="135"/>
      <c r="I1144" s="136"/>
      <c r="J1144" s="137"/>
    </row>
    <row r="1145" spans="1:10" ht="12.75" x14ac:dyDescent="0.2">
      <c r="A1145" s="1"/>
      <c r="B1145" s="1"/>
      <c r="C1145" s="1"/>
      <c r="D1145" s="1"/>
      <c r="E1145" s="1"/>
      <c r="F1145" s="134"/>
      <c r="G1145" s="135"/>
      <c r="H1145" s="135"/>
      <c r="I1145" s="136"/>
      <c r="J1145" s="137"/>
    </row>
    <row r="1146" spans="1:10" ht="12.75" x14ac:dyDescent="0.2">
      <c r="A1146" s="1"/>
      <c r="B1146" s="1"/>
      <c r="C1146" s="1"/>
      <c r="D1146" s="1"/>
      <c r="E1146" s="1"/>
      <c r="F1146" s="134"/>
      <c r="G1146" s="135"/>
      <c r="H1146" s="135"/>
      <c r="I1146" s="136"/>
      <c r="J1146" s="137"/>
    </row>
    <row r="1147" spans="1:10" ht="12.75" x14ac:dyDescent="0.2">
      <c r="A1147" s="1"/>
      <c r="B1147" s="1"/>
      <c r="C1147" s="1"/>
      <c r="D1147" s="1"/>
      <c r="E1147" s="1"/>
      <c r="F1147" s="134"/>
      <c r="G1147" s="135"/>
      <c r="H1147" s="135"/>
      <c r="I1147" s="136"/>
      <c r="J1147" s="137"/>
    </row>
    <row r="1148" spans="1:10" ht="12.75" x14ac:dyDescent="0.2">
      <c r="A1148" s="1"/>
      <c r="B1148" s="1"/>
      <c r="C1148" s="1"/>
      <c r="D1148" s="1"/>
      <c r="E1148" s="1"/>
      <c r="F1148" s="134"/>
      <c r="G1148" s="135"/>
      <c r="H1148" s="135"/>
      <c r="I1148" s="136"/>
      <c r="J1148" s="137"/>
    </row>
    <row r="1149" spans="1:10" ht="12.75" x14ac:dyDescent="0.2">
      <c r="A1149" s="1"/>
      <c r="B1149" s="1"/>
      <c r="C1149" s="1"/>
      <c r="D1149" s="1"/>
      <c r="E1149" s="1"/>
      <c r="F1149" s="134"/>
      <c r="G1149" s="135"/>
      <c r="H1149" s="135"/>
      <c r="I1149" s="136"/>
      <c r="J1149" s="137"/>
    </row>
    <row r="1150" spans="1:10" ht="12.75" x14ac:dyDescent="0.2">
      <c r="A1150" s="1"/>
      <c r="B1150" s="1"/>
      <c r="C1150" s="1"/>
      <c r="D1150" s="1"/>
      <c r="E1150" s="1"/>
      <c r="F1150" s="134"/>
      <c r="G1150" s="135"/>
      <c r="H1150" s="135"/>
      <c r="I1150" s="136"/>
      <c r="J1150" s="137"/>
    </row>
    <row r="1151" spans="1:10" ht="12.75" x14ac:dyDescent="0.2">
      <c r="A1151" s="1"/>
      <c r="B1151" s="1"/>
      <c r="C1151" s="1"/>
      <c r="D1151" s="1"/>
      <c r="E1151" s="1"/>
      <c r="F1151" s="134"/>
      <c r="G1151" s="135"/>
      <c r="H1151" s="135"/>
      <c r="I1151" s="136"/>
      <c r="J1151" s="137"/>
    </row>
    <row r="1152" spans="1:10" ht="12.75" x14ac:dyDescent="0.2">
      <c r="A1152" s="1"/>
      <c r="B1152" s="1"/>
      <c r="C1152" s="1"/>
      <c r="D1152" s="1"/>
      <c r="E1152" s="1"/>
      <c r="F1152" s="134"/>
      <c r="G1152" s="135"/>
      <c r="H1152" s="135"/>
      <c r="I1152" s="136"/>
      <c r="J1152" s="137"/>
    </row>
    <row r="1153" spans="1:10" ht="12.75" x14ac:dyDescent="0.2">
      <c r="A1153" s="1"/>
      <c r="B1153" s="1"/>
      <c r="C1153" s="1"/>
      <c r="D1153" s="1"/>
      <c r="E1153" s="1"/>
      <c r="F1153" s="134"/>
      <c r="G1153" s="135"/>
      <c r="H1153" s="135"/>
      <c r="I1153" s="136"/>
      <c r="J1153" s="137"/>
    </row>
    <row r="1154" spans="1:10" ht="12.75" x14ac:dyDescent="0.2">
      <c r="A1154" s="1"/>
      <c r="B1154" s="1"/>
      <c r="C1154" s="1"/>
      <c r="D1154" s="1"/>
      <c r="E1154" s="1"/>
      <c r="F1154" s="134"/>
      <c r="G1154" s="135"/>
      <c r="H1154" s="135"/>
      <c r="I1154" s="136"/>
      <c r="J1154" s="137"/>
    </row>
    <row r="1155" spans="1:10" ht="12.75" x14ac:dyDescent="0.2">
      <c r="A1155" s="1"/>
      <c r="B1155" s="1"/>
      <c r="C1155" s="1"/>
      <c r="D1155" s="1"/>
      <c r="E1155" s="1"/>
      <c r="F1155" s="134"/>
      <c r="G1155" s="135"/>
      <c r="H1155" s="135"/>
      <c r="I1155" s="136"/>
      <c r="J1155" s="137"/>
    </row>
    <row r="1156" spans="1:10" ht="12.75" x14ac:dyDescent="0.2">
      <c r="A1156" s="1"/>
      <c r="B1156" s="1"/>
      <c r="C1156" s="1"/>
      <c r="D1156" s="1"/>
      <c r="E1156" s="1"/>
      <c r="F1156" s="134"/>
      <c r="G1156" s="135"/>
      <c r="H1156" s="135"/>
      <c r="I1156" s="136"/>
      <c r="J1156" s="137"/>
    </row>
    <row r="1157" spans="1:10" ht="12.75" x14ac:dyDescent="0.2">
      <c r="A1157" s="1"/>
      <c r="B1157" s="1"/>
      <c r="C1157" s="1"/>
      <c r="D1157" s="1"/>
      <c r="E1157" s="1"/>
      <c r="F1157" s="134"/>
      <c r="G1157" s="135"/>
      <c r="H1157" s="135"/>
      <c r="I1157" s="136"/>
      <c r="J1157" s="137"/>
    </row>
    <row r="1158" spans="1:10" ht="12.75" x14ac:dyDescent="0.2">
      <c r="A1158" s="1"/>
      <c r="B1158" s="1"/>
      <c r="C1158" s="1"/>
      <c r="D1158" s="1"/>
      <c r="E1158" s="1"/>
      <c r="F1158" s="134"/>
      <c r="G1158" s="135"/>
      <c r="H1158" s="135"/>
      <c r="I1158" s="136"/>
      <c r="J1158" s="137"/>
    </row>
    <row r="1159" spans="1:10" ht="12.75" x14ac:dyDescent="0.2">
      <c r="A1159" s="1"/>
      <c r="B1159" s="1"/>
      <c r="C1159" s="1"/>
      <c r="D1159" s="1"/>
      <c r="E1159" s="1"/>
      <c r="F1159" s="134"/>
      <c r="G1159" s="135"/>
      <c r="H1159" s="135"/>
      <c r="I1159" s="136"/>
      <c r="J1159" s="137"/>
    </row>
    <row r="1160" spans="1:10" ht="12.75" x14ac:dyDescent="0.2">
      <c r="A1160" s="1"/>
      <c r="B1160" s="1"/>
      <c r="C1160" s="1"/>
      <c r="D1160" s="1"/>
      <c r="E1160" s="1"/>
      <c r="F1160" s="134"/>
      <c r="G1160" s="135"/>
      <c r="H1160" s="135"/>
      <c r="I1160" s="136"/>
      <c r="J1160" s="137"/>
    </row>
    <row r="1161" spans="1:10" ht="12.75" x14ac:dyDescent="0.2">
      <c r="A1161" s="1"/>
      <c r="B1161" s="1"/>
      <c r="C1161" s="1"/>
      <c r="D1161" s="1"/>
      <c r="E1161" s="1"/>
      <c r="F1161" s="134"/>
      <c r="G1161" s="135"/>
      <c r="H1161" s="135"/>
      <c r="I1161" s="136"/>
      <c r="J1161" s="137"/>
    </row>
    <row r="1162" spans="1:10" ht="12.75" x14ac:dyDescent="0.2">
      <c r="A1162" s="1"/>
      <c r="B1162" s="1"/>
      <c r="C1162" s="1"/>
      <c r="D1162" s="1"/>
      <c r="E1162" s="1"/>
      <c r="F1162" s="134"/>
      <c r="G1162" s="135"/>
      <c r="H1162" s="135"/>
      <c r="I1162" s="136"/>
      <c r="J1162" s="137"/>
    </row>
    <row r="1163" spans="1:10" ht="12.75" x14ac:dyDescent="0.2">
      <c r="A1163" s="1"/>
      <c r="B1163" s="1"/>
      <c r="C1163" s="1"/>
      <c r="D1163" s="1"/>
      <c r="E1163" s="1"/>
      <c r="F1163" s="134"/>
      <c r="G1163" s="135"/>
      <c r="H1163" s="135"/>
      <c r="I1163" s="136"/>
      <c r="J1163" s="137"/>
    </row>
    <row r="1164" spans="1:10" ht="12.75" x14ac:dyDescent="0.2">
      <c r="A1164" s="1"/>
      <c r="B1164" s="1"/>
      <c r="C1164" s="1"/>
      <c r="D1164" s="1"/>
      <c r="E1164" s="1"/>
      <c r="F1164" s="134"/>
      <c r="G1164" s="135"/>
      <c r="H1164" s="135"/>
      <c r="I1164" s="136"/>
      <c r="J1164" s="137"/>
    </row>
    <row r="1165" spans="1:10" ht="12.75" x14ac:dyDescent="0.2">
      <c r="A1165" s="1"/>
      <c r="B1165" s="1"/>
      <c r="C1165" s="1"/>
      <c r="D1165" s="1"/>
      <c r="E1165" s="1"/>
      <c r="F1165" s="134"/>
      <c r="G1165" s="135"/>
      <c r="H1165" s="135"/>
      <c r="I1165" s="136"/>
      <c r="J1165" s="137"/>
    </row>
    <row r="1166" spans="1:10" ht="12.75" x14ac:dyDescent="0.2">
      <c r="A1166" s="1"/>
      <c r="B1166" s="1"/>
      <c r="C1166" s="1"/>
      <c r="D1166" s="1"/>
      <c r="E1166" s="1"/>
      <c r="F1166" s="134"/>
      <c r="G1166" s="135"/>
      <c r="H1166" s="135"/>
      <c r="I1166" s="136"/>
      <c r="J1166" s="137"/>
    </row>
    <row r="1167" spans="1:10" ht="12.75" x14ac:dyDescent="0.2">
      <c r="A1167" s="1"/>
      <c r="B1167" s="1"/>
      <c r="C1167" s="1"/>
      <c r="D1167" s="1"/>
      <c r="E1167" s="1"/>
      <c r="F1167" s="134"/>
      <c r="G1167" s="135"/>
      <c r="H1167" s="135"/>
      <c r="I1167" s="136"/>
      <c r="J1167" s="137"/>
    </row>
    <row r="1168" spans="1:10" ht="12.75" x14ac:dyDescent="0.2">
      <c r="A1168" s="1"/>
      <c r="B1168" s="1"/>
      <c r="C1168" s="1"/>
      <c r="D1168" s="1"/>
      <c r="E1168" s="1"/>
      <c r="F1168" s="134"/>
      <c r="G1168" s="135"/>
      <c r="H1168" s="135"/>
      <c r="I1168" s="136"/>
      <c r="J1168" s="137"/>
    </row>
    <row r="1169" spans="1:10" ht="12.75" x14ac:dyDescent="0.2">
      <c r="A1169" s="1"/>
      <c r="B1169" s="1"/>
      <c r="C1169" s="1"/>
      <c r="D1169" s="1"/>
      <c r="E1169" s="1"/>
      <c r="F1169" s="134"/>
      <c r="G1169" s="135"/>
      <c r="H1169" s="135"/>
      <c r="I1169" s="136"/>
      <c r="J1169" s="137"/>
    </row>
    <row r="1170" spans="1:10" ht="12.75" x14ac:dyDescent="0.2">
      <c r="A1170" s="1"/>
      <c r="B1170" s="1"/>
      <c r="C1170" s="1"/>
      <c r="D1170" s="1"/>
      <c r="E1170" s="1"/>
      <c r="F1170" s="134"/>
      <c r="G1170" s="135"/>
      <c r="H1170" s="135"/>
      <c r="I1170" s="136"/>
      <c r="J1170" s="137"/>
    </row>
    <row r="1171" spans="1:10" ht="12.75" x14ac:dyDescent="0.2">
      <c r="A1171" s="1"/>
      <c r="B1171" s="1"/>
      <c r="C1171" s="1"/>
      <c r="D1171" s="1"/>
      <c r="E1171" s="1"/>
      <c r="F1171" s="134"/>
      <c r="G1171" s="135"/>
      <c r="H1171" s="135"/>
      <c r="I1171" s="136"/>
      <c r="J1171" s="137"/>
    </row>
    <row r="1172" spans="1:10" ht="12.75" x14ac:dyDescent="0.2">
      <c r="A1172" s="1"/>
      <c r="B1172" s="1"/>
      <c r="C1172" s="1"/>
      <c r="D1172" s="1"/>
      <c r="E1172" s="1"/>
      <c r="F1172" s="134"/>
      <c r="G1172" s="135"/>
      <c r="H1172" s="135"/>
      <c r="I1172" s="136"/>
      <c r="J1172" s="137"/>
    </row>
    <row r="1173" spans="1:10" ht="12.75" x14ac:dyDescent="0.2">
      <c r="A1173" s="1"/>
      <c r="B1173" s="1"/>
      <c r="C1173" s="1"/>
      <c r="D1173" s="1"/>
      <c r="E1173" s="1"/>
      <c r="F1173" s="134"/>
      <c r="G1173" s="135"/>
      <c r="H1173" s="135"/>
      <c r="I1173" s="136"/>
      <c r="J1173" s="137"/>
    </row>
    <row r="1174" spans="1:10" ht="12.75" x14ac:dyDescent="0.2">
      <c r="A1174" s="1"/>
      <c r="B1174" s="1"/>
      <c r="C1174" s="1"/>
      <c r="D1174" s="1"/>
      <c r="E1174" s="1"/>
      <c r="F1174" s="134"/>
      <c r="G1174" s="135"/>
      <c r="H1174" s="135"/>
      <c r="I1174" s="136"/>
      <c r="J1174" s="137"/>
    </row>
    <row r="1175" spans="1:10" ht="12.75" x14ac:dyDescent="0.2">
      <c r="A1175" s="1"/>
      <c r="B1175" s="1"/>
      <c r="C1175" s="1"/>
      <c r="D1175" s="1"/>
      <c r="E1175" s="1"/>
      <c r="F1175" s="134"/>
      <c r="G1175" s="135"/>
      <c r="H1175" s="135"/>
      <c r="I1175" s="136"/>
      <c r="J1175" s="137"/>
    </row>
    <row r="1176" spans="1:10" ht="12.75" x14ac:dyDescent="0.2">
      <c r="A1176" s="1"/>
      <c r="B1176" s="1"/>
      <c r="C1176" s="1"/>
      <c r="D1176" s="1"/>
      <c r="E1176" s="1"/>
      <c r="F1176" s="134"/>
      <c r="G1176" s="135"/>
      <c r="H1176" s="135"/>
      <c r="I1176" s="136"/>
      <c r="J1176" s="137"/>
    </row>
    <row r="1177" spans="1:10" ht="12.75" x14ac:dyDescent="0.2">
      <c r="A1177" s="1"/>
      <c r="B1177" s="1"/>
      <c r="C1177" s="1"/>
      <c r="D1177" s="1"/>
      <c r="E1177" s="1"/>
      <c r="F1177" s="134"/>
      <c r="G1177" s="135"/>
      <c r="H1177" s="135"/>
      <c r="I1177" s="136"/>
      <c r="J1177" s="137"/>
    </row>
    <row r="1178" spans="1:10" ht="12.75" x14ac:dyDescent="0.2">
      <c r="A1178" s="1"/>
      <c r="B1178" s="1"/>
      <c r="C1178" s="1"/>
      <c r="D1178" s="1"/>
      <c r="E1178" s="1"/>
      <c r="F1178" s="134"/>
      <c r="G1178" s="135"/>
      <c r="H1178" s="135"/>
      <c r="I1178" s="136"/>
      <c r="J1178" s="137"/>
    </row>
    <row r="1179" spans="1:10" ht="12.75" x14ac:dyDescent="0.2">
      <c r="A1179" s="1"/>
      <c r="B1179" s="1"/>
      <c r="C1179" s="1"/>
      <c r="D1179" s="1"/>
      <c r="E1179" s="1"/>
      <c r="F1179" s="134"/>
      <c r="G1179" s="135"/>
      <c r="H1179" s="135"/>
      <c r="I1179" s="136"/>
      <c r="J1179" s="137"/>
    </row>
    <row r="1180" spans="1:10" ht="12.75" x14ac:dyDescent="0.2">
      <c r="A1180" s="1"/>
      <c r="B1180" s="1"/>
      <c r="C1180" s="1"/>
      <c r="D1180" s="1"/>
      <c r="E1180" s="1"/>
      <c r="F1180" s="134"/>
      <c r="G1180" s="135"/>
      <c r="H1180" s="135"/>
      <c r="I1180" s="136"/>
      <c r="J1180" s="137"/>
    </row>
    <row r="1181" spans="1:10" ht="12.75" x14ac:dyDescent="0.2">
      <c r="A1181" s="1"/>
      <c r="B1181" s="1"/>
      <c r="C1181" s="1"/>
      <c r="D1181" s="1"/>
      <c r="E1181" s="1"/>
      <c r="F1181" s="134"/>
      <c r="G1181" s="135"/>
      <c r="H1181" s="135"/>
      <c r="I1181" s="136"/>
      <c r="J1181" s="137"/>
    </row>
    <row r="1182" spans="1:10" ht="12.75" x14ac:dyDescent="0.2">
      <c r="A1182" s="1"/>
      <c r="B1182" s="1"/>
      <c r="C1182" s="1"/>
      <c r="D1182" s="1"/>
      <c r="E1182" s="1"/>
      <c r="F1182" s="134"/>
      <c r="G1182" s="135"/>
      <c r="H1182" s="135"/>
      <c r="I1182" s="136"/>
      <c r="J1182" s="137"/>
    </row>
    <row r="1183" spans="1:10" ht="12.75" x14ac:dyDescent="0.2">
      <c r="A1183" s="1"/>
      <c r="B1183" s="1"/>
      <c r="C1183" s="1"/>
      <c r="D1183" s="1"/>
      <c r="E1183" s="1"/>
      <c r="F1183" s="134"/>
      <c r="G1183" s="135"/>
      <c r="H1183" s="135"/>
      <c r="I1183" s="136"/>
      <c r="J1183" s="137"/>
    </row>
    <row r="1184" spans="1:10" ht="12.75" x14ac:dyDescent="0.2">
      <c r="A1184" s="1"/>
      <c r="B1184" s="1"/>
      <c r="C1184" s="1"/>
      <c r="D1184" s="1"/>
      <c r="E1184" s="1"/>
      <c r="F1184" s="134"/>
      <c r="G1184" s="135"/>
      <c r="H1184" s="135"/>
      <c r="I1184" s="136"/>
      <c r="J1184" s="137"/>
    </row>
    <row r="1185" spans="1:10" ht="12.75" x14ac:dyDescent="0.2">
      <c r="A1185" s="1"/>
      <c r="B1185" s="1"/>
      <c r="C1185" s="1"/>
      <c r="D1185" s="1"/>
      <c r="E1185" s="1"/>
      <c r="F1185" s="134"/>
      <c r="G1185" s="135"/>
      <c r="H1185" s="135"/>
      <c r="I1185" s="136"/>
      <c r="J1185" s="137"/>
    </row>
    <row r="1186" spans="1:10" ht="12.75" x14ac:dyDescent="0.2">
      <c r="A1186" s="1"/>
      <c r="B1186" s="1"/>
      <c r="C1186" s="1"/>
      <c r="D1186" s="1"/>
      <c r="E1186" s="1"/>
      <c r="F1186" s="134"/>
      <c r="G1186" s="135"/>
      <c r="H1186" s="135"/>
      <c r="I1186" s="136"/>
      <c r="J1186" s="137"/>
    </row>
    <row r="1187" spans="1:10" ht="12.75" x14ac:dyDescent="0.2">
      <c r="A1187" s="1"/>
      <c r="B1187" s="1"/>
      <c r="C1187" s="1"/>
      <c r="D1187" s="1"/>
      <c r="E1187" s="1"/>
      <c r="F1187" s="134"/>
      <c r="G1187" s="135"/>
      <c r="H1187" s="135"/>
      <c r="I1187" s="136"/>
      <c r="J1187" s="137"/>
    </row>
    <row r="1188" spans="1:10" ht="12.75" x14ac:dyDescent="0.2">
      <c r="A1188" s="1"/>
      <c r="B1188" s="1"/>
      <c r="C1188" s="1"/>
      <c r="D1188" s="1"/>
      <c r="E1188" s="1"/>
      <c r="F1188" s="134"/>
      <c r="G1188" s="135"/>
      <c r="H1188" s="135"/>
      <c r="I1188" s="136"/>
      <c r="J1188" s="137"/>
    </row>
    <row r="1189" spans="1:10" ht="12.75" x14ac:dyDescent="0.2">
      <c r="A1189" s="1"/>
      <c r="B1189" s="1"/>
      <c r="C1189" s="1"/>
      <c r="D1189" s="1"/>
      <c r="E1189" s="1"/>
      <c r="F1189" s="134"/>
      <c r="G1189" s="135"/>
      <c r="H1189" s="135"/>
      <c r="I1189" s="136"/>
      <c r="J1189" s="137"/>
    </row>
    <row r="1190" spans="1:10" ht="12.75" x14ac:dyDescent="0.2">
      <c r="A1190" s="1"/>
      <c r="B1190" s="1"/>
      <c r="C1190" s="1"/>
      <c r="D1190" s="1"/>
      <c r="E1190" s="1"/>
      <c r="F1190" s="134"/>
      <c r="G1190" s="135"/>
      <c r="H1190" s="135"/>
      <c r="I1190" s="136"/>
      <c r="J1190" s="137"/>
    </row>
    <row r="1191" spans="1:10" ht="12.75" x14ac:dyDescent="0.2">
      <c r="A1191" s="1"/>
      <c r="B1191" s="1"/>
      <c r="C1191" s="1"/>
      <c r="D1191" s="1"/>
      <c r="E1191" s="1"/>
      <c r="F1191" s="134"/>
      <c r="G1191" s="135"/>
      <c r="H1191" s="135"/>
      <c r="I1191" s="136"/>
      <c r="J1191" s="137"/>
    </row>
    <row r="1192" spans="1:10" ht="12.75" x14ac:dyDescent="0.2">
      <c r="A1192" s="1"/>
      <c r="B1192" s="1"/>
      <c r="C1192" s="1"/>
      <c r="D1192" s="1"/>
      <c r="E1192" s="1"/>
      <c r="F1192" s="134"/>
      <c r="G1192" s="135"/>
      <c r="H1192" s="135"/>
      <c r="I1192" s="136"/>
      <c r="J1192" s="137"/>
    </row>
    <row r="1193" spans="1:10" ht="12.75" x14ac:dyDescent="0.2">
      <c r="A1193" s="1"/>
      <c r="B1193" s="1"/>
      <c r="C1193" s="1"/>
      <c r="D1193" s="1"/>
      <c r="E1193" s="1"/>
      <c r="F1193" s="134"/>
      <c r="G1193" s="135"/>
      <c r="H1193" s="135"/>
      <c r="I1193" s="136"/>
      <c r="J1193" s="137"/>
    </row>
    <row r="1194" spans="1:10" ht="12.75" x14ac:dyDescent="0.2">
      <c r="A1194" s="1"/>
      <c r="B1194" s="1"/>
      <c r="C1194" s="1"/>
      <c r="D1194" s="1"/>
      <c r="E1194" s="1"/>
      <c r="F1194" s="134"/>
      <c r="G1194" s="135"/>
      <c r="H1194" s="135"/>
      <c r="I1194" s="136"/>
      <c r="J1194" s="137"/>
    </row>
    <row r="1195" spans="1:10" ht="12.75" x14ac:dyDescent="0.2">
      <c r="A1195" s="1"/>
      <c r="B1195" s="1"/>
      <c r="C1195" s="1"/>
      <c r="D1195" s="1"/>
      <c r="E1195" s="1"/>
      <c r="F1195" s="134"/>
      <c r="G1195" s="135"/>
      <c r="H1195" s="135"/>
      <c r="I1195" s="136"/>
      <c r="J1195" s="137"/>
    </row>
    <row r="1196" spans="1:10" ht="12.75" x14ac:dyDescent="0.2">
      <c r="A1196" s="1"/>
      <c r="B1196" s="1"/>
      <c r="C1196" s="1"/>
      <c r="D1196" s="1"/>
      <c r="E1196" s="1"/>
      <c r="F1196" s="134"/>
      <c r="G1196" s="135"/>
      <c r="H1196" s="135"/>
      <c r="I1196" s="136"/>
      <c r="J1196" s="137"/>
    </row>
    <row r="1197" spans="1:10" ht="12.75" x14ac:dyDescent="0.2">
      <c r="A1197" s="1"/>
      <c r="B1197" s="1"/>
      <c r="C1197" s="1"/>
      <c r="D1197" s="1"/>
      <c r="E1197" s="1"/>
      <c r="F1197" s="134"/>
      <c r="G1197" s="135"/>
      <c r="H1197" s="135"/>
      <c r="I1197" s="136"/>
      <c r="J1197" s="137"/>
    </row>
    <row r="1198" spans="1:10" ht="12.75" x14ac:dyDescent="0.2">
      <c r="A1198" s="1"/>
      <c r="B1198" s="1"/>
      <c r="C1198" s="1"/>
      <c r="D1198" s="1"/>
      <c r="E1198" s="1"/>
      <c r="F1198" s="134"/>
      <c r="G1198" s="135"/>
      <c r="H1198" s="135"/>
      <c r="I1198" s="136"/>
      <c r="J1198" s="137"/>
    </row>
    <row r="1199" spans="1:10" ht="12.75" x14ac:dyDescent="0.2">
      <c r="A1199" s="1"/>
      <c r="B1199" s="1"/>
      <c r="C1199" s="1"/>
      <c r="D1199" s="1"/>
      <c r="E1199" s="1"/>
      <c r="F1199" s="134"/>
      <c r="G1199" s="135"/>
      <c r="H1199" s="135"/>
      <c r="I1199" s="136"/>
      <c r="J1199" s="137"/>
    </row>
    <row r="1200" spans="1:10" ht="12.75" x14ac:dyDescent="0.2">
      <c r="A1200" s="1"/>
      <c r="B1200" s="1"/>
      <c r="C1200" s="1"/>
      <c r="D1200" s="1"/>
      <c r="E1200" s="1"/>
      <c r="F1200" s="134"/>
      <c r="G1200" s="135"/>
      <c r="H1200" s="135"/>
      <c r="I1200" s="136"/>
      <c r="J1200" s="137"/>
    </row>
    <row r="1201" spans="1:10" ht="12.75" x14ac:dyDescent="0.2">
      <c r="A1201" s="1"/>
      <c r="B1201" s="1"/>
      <c r="C1201" s="1"/>
      <c r="D1201" s="1"/>
      <c r="E1201" s="1"/>
      <c r="F1201" s="134"/>
      <c r="G1201" s="135"/>
      <c r="H1201" s="135"/>
      <c r="I1201" s="136"/>
      <c r="J1201" s="137"/>
    </row>
    <row r="1202" spans="1:10" ht="12.75" x14ac:dyDescent="0.2">
      <c r="A1202" s="1"/>
      <c r="B1202" s="1"/>
      <c r="C1202" s="1"/>
      <c r="D1202" s="1"/>
      <c r="E1202" s="1"/>
      <c r="F1202" s="134"/>
      <c r="G1202" s="135"/>
      <c r="H1202" s="135"/>
      <c r="I1202" s="136"/>
      <c r="J1202" s="137"/>
    </row>
    <row r="1203" spans="1:10" ht="12.75" x14ac:dyDescent="0.2">
      <c r="A1203" s="1"/>
      <c r="B1203" s="1"/>
      <c r="C1203" s="1"/>
      <c r="D1203" s="1"/>
      <c r="E1203" s="1"/>
      <c r="F1203" s="134"/>
      <c r="G1203" s="135"/>
      <c r="H1203" s="135"/>
      <c r="I1203" s="136"/>
      <c r="J1203" s="137"/>
    </row>
    <row r="1204" spans="1:10" ht="12.75" x14ac:dyDescent="0.2">
      <c r="A1204" s="1"/>
      <c r="B1204" s="1"/>
      <c r="C1204" s="1"/>
      <c r="D1204" s="1"/>
      <c r="E1204" s="1"/>
      <c r="F1204" s="134"/>
      <c r="G1204" s="135"/>
      <c r="H1204" s="135"/>
      <c r="I1204" s="136"/>
      <c r="J1204" s="137"/>
    </row>
    <row r="1205" spans="1:10" ht="12.75" x14ac:dyDescent="0.2">
      <c r="A1205" s="1"/>
      <c r="B1205" s="1"/>
      <c r="C1205" s="1"/>
      <c r="D1205" s="1"/>
      <c r="E1205" s="1"/>
      <c r="F1205" s="134"/>
      <c r="G1205" s="135"/>
      <c r="H1205" s="135"/>
      <c r="I1205" s="136"/>
      <c r="J1205" s="137"/>
    </row>
    <row r="1206" spans="1:10" ht="12.75" x14ac:dyDescent="0.2">
      <c r="A1206" s="1"/>
      <c r="B1206" s="1"/>
      <c r="C1206" s="1"/>
      <c r="D1206" s="1"/>
      <c r="E1206" s="1"/>
      <c r="F1206" s="134"/>
      <c r="G1206" s="135"/>
      <c r="H1206" s="135"/>
      <c r="I1206" s="136"/>
      <c r="J1206" s="137"/>
    </row>
    <row r="1207" spans="1:10" ht="12.75" x14ac:dyDescent="0.2">
      <c r="A1207" s="1"/>
      <c r="B1207" s="1"/>
      <c r="C1207" s="1"/>
      <c r="D1207" s="1"/>
      <c r="E1207" s="1"/>
      <c r="F1207" s="134"/>
      <c r="G1207" s="135"/>
      <c r="H1207" s="135"/>
      <c r="I1207" s="136"/>
      <c r="J1207" s="137"/>
    </row>
    <row r="1208" spans="1:10" ht="12.75" x14ac:dyDescent="0.2">
      <c r="A1208" s="1"/>
      <c r="B1208" s="1"/>
      <c r="C1208" s="1"/>
      <c r="D1208" s="1"/>
      <c r="E1208" s="1"/>
      <c r="F1208" s="134"/>
      <c r="G1208" s="135"/>
      <c r="H1208" s="135"/>
      <c r="I1208" s="136"/>
      <c r="J1208" s="137"/>
    </row>
    <row r="1209" spans="1:10" ht="12.75" x14ac:dyDescent="0.2">
      <c r="A1209" s="1"/>
      <c r="B1209" s="1"/>
      <c r="C1209" s="1"/>
      <c r="D1209" s="1"/>
      <c r="E1209" s="1"/>
      <c r="F1209" s="134"/>
      <c r="G1209" s="135"/>
      <c r="H1209" s="135"/>
      <c r="I1209" s="136"/>
      <c r="J1209" s="137"/>
    </row>
    <row r="1210" spans="1:10" ht="12.75" x14ac:dyDescent="0.2">
      <c r="A1210" s="1"/>
      <c r="B1210" s="1"/>
      <c r="C1210" s="1"/>
      <c r="D1210" s="1"/>
      <c r="E1210" s="1"/>
      <c r="F1210" s="134"/>
      <c r="G1210" s="135"/>
      <c r="H1210" s="135"/>
      <c r="I1210" s="136"/>
      <c r="J1210" s="137"/>
    </row>
    <row r="1211" spans="1:10" ht="12.75" x14ac:dyDescent="0.2">
      <c r="A1211" s="1"/>
      <c r="B1211" s="1"/>
      <c r="C1211" s="1"/>
      <c r="D1211" s="1"/>
      <c r="E1211" s="1"/>
      <c r="F1211" s="134"/>
      <c r="G1211" s="135"/>
      <c r="H1211" s="135"/>
      <c r="I1211" s="136"/>
      <c r="J1211" s="137"/>
    </row>
    <row r="1212" spans="1:10" ht="12.75" x14ac:dyDescent="0.2">
      <c r="A1212" s="1"/>
      <c r="B1212" s="1"/>
      <c r="C1212" s="1"/>
      <c r="D1212" s="1"/>
      <c r="E1212" s="1"/>
      <c r="F1212" s="134"/>
      <c r="G1212" s="135"/>
      <c r="H1212" s="135"/>
      <c r="I1212" s="136"/>
      <c r="J1212" s="137"/>
    </row>
    <row r="1213" spans="1:10" ht="12.75" x14ac:dyDescent="0.2">
      <c r="A1213" s="1"/>
      <c r="B1213" s="1"/>
      <c r="C1213" s="1"/>
      <c r="D1213" s="1"/>
      <c r="E1213" s="1"/>
      <c r="F1213" s="134"/>
      <c r="G1213" s="135"/>
      <c r="H1213" s="135"/>
      <c r="I1213" s="136"/>
      <c r="J1213" s="137"/>
    </row>
    <row r="1214" spans="1:10" ht="12.75" x14ac:dyDescent="0.2">
      <c r="A1214" s="1"/>
      <c r="B1214" s="1"/>
      <c r="C1214" s="1"/>
      <c r="D1214" s="1"/>
      <c r="E1214" s="1"/>
      <c r="F1214" s="134"/>
      <c r="G1214" s="135"/>
      <c r="H1214" s="135"/>
      <c r="I1214" s="136"/>
      <c r="J1214" s="137"/>
    </row>
  </sheetData>
  <mergeCells count="11">
    <mergeCell ref="G838:I838"/>
    <mergeCell ref="G1:I1"/>
    <mergeCell ref="G2:I2"/>
    <mergeCell ref="A3:J3"/>
    <mergeCell ref="A4:B4"/>
    <mergeCell ref="A5:B5"/>
    <mergeCell ref="G839:J839"/>
    <mergeCell ref="C840:E840"/>
    <mergeCell ref="G840:I840"/>
    <mergeCell ref="A846:J846"/>
    <mergeCell ref="B839:D839"/>
  </mergeCells>
  <printOptions horizontalCentered="1"/>
  <pageMargins left="0.39370078740157483" right="0.39370078740157483" top="0.59055118110236227" bottom="1.1811023622047245" header="0" footer="0"/>
  <pageSetup paperSize="9" scale="54" fitToHeight="10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2020-10-15T06:19:48Z</cp:lastPrinted>
  <dcterms:created xsi:type="dcterms:W3CDTF">2014-01-17T10:52:16Z</dcterms:created>
  <dcterms:modified xsi:type="dcterms:W3CDTF">2020-10-15T06:20:07Z</dcterms:modified>
</cp:coreProperties>
</file>