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0836" yWindow="-60" windowWidth="14520" windowHeight="12552" tabRatio="855"/>
  </bookViews>
  <sheets>
    <sheet name="дод.3" sheetId="3" r:id="rId1"/>
  </sheets>
  <definedNames>
    <definedName name="_xlnm._FilterDatabase" localSheetId="0" hidden="1">дод.3!$A$7:$P$310</definedName>
    <definedName name="Z_2649DBE9_4FB9_4684_9FB9_409ACC205032_.wvu.FilterData" localSheetId="0" hidden="1">дод.3!$C$10:$P$310</definedName>
    <definedName name="Z_48EF5860_4203_47F1_8497_6BEAE9FC7DAC_.wvu.Cols" localSheetId="0" hidden="1">дод.3!#REF!</definedName>
    <definedName name="Z_48EF5860_4203_47F1_8497_6BEAE9FC7DAC_.wvu.FilterData" localSheetId="0" hidden="1">дод.3!$C$10:$P$310</definedName>
    <definedName name="Z_48EF5860_4203_47F1_8497_6BEAE9FC7DAC_.wvu.PrintArea" localSheetId="0" hidden="1">дод.3!$C$1:$P$315</definedName>
    <definedName name="Z_48EF5860_4203_47F1_8497_6BEAE9FC7DAC_.wvu.PrintTitles" localSheetId="0" hidden="1">дод.3!$7:$10</definedName>
    <definedName name="Z_96E2A35E_4A48_419F_9E38_8CEFA5D27C66_.wvu.Cols" localSheetId="0" hidden="1">дод.3!#REF!</definedName>
    <definedName name="Z_96E2A35E_4A48_419F_9E38_8CEFA5D27C66_.wvu.FilterData" localSheetId="0" hidden="1">дод.3!$C$10:$P$310</definedName>
    <definedName name="Z_96E2A35E_4A48_419F_9E38_8CEFA5D27C66_.wvu.PrintArea" localSheetId="0" hidden="1">дод.3!$C$1:$P$315</definedName>
    <definedName name="Z_96E2A35E_4A48_419F_9E38_8CEFA5D27C66_.wvu.PrintTitles" localSheetId="0" hidden="1">дод.3!$7:$10</definedName>
    <definedName name="Z_ABBD498D_3D2F_4E62_985A_EF1DC4D9DC47_.wvu.Cols" localSheetId="0" hidden="1">дод.3!#REF!</definedName>
    <definedName name="Z_ABBD498D_3D2F_4E62_985A_EF1DC4D9DC47_.wvu.FilterData" localSheetId="0" hidden="1">дод.3!$C$10:$P$310</definedName>
    <definedName name="Z_ABBD498D_3D2F_4E62_985A_EF1DC4D9DC47_.wvu.PrintArea" localSheetId="0" hidden="1">дод.3!$C$1:$P$315</definedName>
    <definedName name="Z_ABBD498D_3D2F_4E62_985A_EF1DC4D9DC47_.wvu.PrintTitles" localSheetId="0" hidden="1">дод.3!$7:$10</definedName>
    <definedName name="Z_D712F871_6858_44B8_AA22_8F2C734047E2_.wvu.Cols" localSheetId="0" hidden="1">дод.3!#REF!</definedName>
    <definedName name="Z_D712F871_6858_44B8_AA22_8F2C734047E2_.wvu.FilterData" localSheetId="0" hidden="1">дод.3!$C$10:$P$310</definedName>
    <definedName name="Z_D712F871_6858_44B8_AA22_8F2C734047E2_.wvu.PrintArea" localSheetId="0" hidden="1">дод.3!$C$1:$P$315</definedName>
    <definedName name="Z_D712F871_6858_44B8_AA22_8F2C734047E2_.wvu.PrintTitles" localSheetId="0" hidden="1">дод.3!$7:$10</definedName>
    <definedName name="Z_E02D48B6_D0D9_4E6E_B70D_8E13580A6528_.wvu.Cols" localSheetId="0" hidden="1">дод.3!#REF!</definedName>
    <definedName name="Z_E02D48B6_D0D9_4E6E_B70D_8E13580A6528_.wvu.FilterData" localSheetId="0" hidden="1">дод.3!$C$10:$P$310</definedName>
    <definedName name="Z_E02D48B6_D0D9_4E6E_B70D_8E13580A6528_.wvu.PrintArea" localSheetId="0" hidden="1">дод.3!$C$1:$P$315</definedName>
    <definedName name="Z_E02D48B6_D0D9_4E6E_B70D_8E13580A6528_.wvu.PrintTitles" localSheetId="0" hidden="1">дод.3!$7:$10</definedName>
    <definedName name="_xlnm.Print_Titles" localSheetId="0">дод.3!$7:$10</definedName>
    <definedName name="_xlnm.Print_Area" localSheetId="0">дод.3!$A$1:$P$314</definedName>
  </definedNames>
  <calcPr calcId="145621" fullCalcOnLoad="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F299" i="3" l="1"/>
  <c r="G299" i="3"/>
  <c r="H299" i="3"/>
  <c r="H298" i="3"/>
  <c r="I299" i="3"/>
  <c r="I298" i="3"/>
  <c r="K299" i="3"/>
  <c r="L299" i="3"/>
  <c r="M299" i="3"/>
  <c r="M298" i="3"/>
  <c r="N299" i="3"/>
  <c r="O299" i="3"/>
  <c r="J305" i="3"/>
  <c r="E305" i="3"/>
  <c r="P305" i="3"/>
  <c r="O16" i="3"/>
  <c r="K16" i="3"/>
  <c r="E301" i="3"/>
  <c r="J218" i="3"/>
  <c r="E218" i="3"/>
  <c r="J197" i="3"/>
  <c r="E197" i="3"/>
  <c r="P197" i="3"/>
  <c r="J165" i="3"/>
  <c r="F169" i="3"/>
  <c r="E169" i="3"/>
  <c r="P169" i="3"/>
  <c r="J41" i="3"/>
  <c r="E41" i="3"/>
  <c r="J38" i="3"/>
  <c r="E38" i="3"/>
  <c r="E35" i="3"/>
  <c r="J35" i="3"/>
  <c r="P35" i="3"/>
  <c r="J64" i="3"/>
  <c r="E64" i="3"/>
  <c r="F209" i="3"/>
  <c r="F191" i="3"/>
  <c r="F190" i="3"/>
  <c r="G209" i="3"/>
  <c r="G191" i="3"/>
  <c r="G190" i="3"/>
  <c r="H209" i="3"/>
  <c r="H191" i="3"/>
  <c r="H190" i="3"/>
  <c r="I209" i="3"/>
  <c r="I191" i="3"/>
  <c r="I190" i="3"/>
  <c r="K209" i="3"/>
  <c r="K191" i="3"/>
  <c r="K190" i="3"/>
  <c r="L209" i="3"/>
  <c r="L191" i="3"/>
  <c r="M209" i="3"/>
  <c r="M191" i="3"/>
  <c r="M190" i="3"/>
  <c r="N209" i="3"/>
  <c r="N191" i="3"/>
  <c r="N190" i="3"/>
  <c r="O209" i="3"/>
  <c r="O191" i="3"/>
  <c r="L249" i="3"/>
  <c r="L248" i="3"/>
  <c r="M249" i="3"/>
  <c r="M248" i="3"/>
  <c r="N249" i="3"/>
  <c r="N248" i="3"/>
  <c r="O249" i="3"/>
  <c r="K249" i="3"/>
  <c r="K248" i="3"/>
  <c r="G249" i="3"/>
  <c r="G248" i="3"/>
  <c r="H249" i="3"/>
  <c r="H248" i="3"/>
  <c r="I249" i="3"/>
  <c r="F249" i="3"/>
  <c r="F248" i="3"/>
  <c r="F270" i="3"/>
  <c r="F269" i="3"/>
  <c r="F262" i="3"/>
  <c r="F266" i="3"/>
  <c r="F265" i="3"/>
  <c r="F19" i="3"/>
  <c r="F25" i="3"/>
  <c r="F83" i="3"/>
  <c r="F298" i="3"/>
  <c r="G298" i="3"/>
  <c r="L298" i="3"/>
  <c r="N298" i="3"/>
  <c r="F172" i="3"/>
  <c r="F171" i="3"/>
  <c r="L172" i="3"/>
  <c r="M172" i="3"/>
  <c r="M171" i="3"/>
  <c r="N172" i="3"/>
  <c r="N171" i="3"/>
  <c r="O172" i="3"/>
  <c r="K172" i="3"/>
  <c r="K171" i="3"/>
  <c r="G172" i="3"/>
  <c r="G171" i="3"/>
  <c r="H172" i="3"/>
  <c r="H171" i="3"/>
  <c r="I172" i="3"/>
  <c r="L77" i="3"/>
  <c r="M77" i="3"/>
  <c r="M29" i="3"/>
  <c r="M28" i="3"/>
  <c r="N77" i="3"/>
  <c r="N29" i="3"/>
  <c r="N28" i="3"/>
  <c r="O77" i="3"/>
  <c r="K77" i="3"/>
  <c r="K29" i="3"/>
  <c r="K28" i="3"/>
  <c r="G77" i="3"/>
  <c r="G29" i="3"/>
  <c r="G28" i="3"/>
  <c r="H77" i="3"/>
  <c r="H29" i="3"/>
  <c r="H28" i="3"/>
  <c r="I77" i="3"/>
  <c r="F77" i="3"/>
  <c r="F29" i="3"/>
  <c r="F28" i="3"/>
  <c r="L295" i="3"/>
  <c r="L294" i="3"/>
  <c r="M295" i="3"/>
  <c r="M294" i="3"/>
  <c r="N295" i="3"/>
  <c r="N294" i="3"/>
  <c r="O295" i="3"/>
  <c r="O294" i="3"/>
  <c r="K295" i="3"/>
  <c r="K294" i="3"/>
  <c r="G295" i="3"/>
  <c r="G294" i="3"/>
  <c r="H295" i="3"/>
  <c r="H294" i="3"/>
  <c r="I295" i="3"/>
  <c r="I294" i="3"/>
  <c r="F295" i="3"/>
  <c r="F294" i="3"/>
  <c r="F288" i="3"/>
  <c r="L288" i="3"/>
  <c r="L287" i="3"/>
  <c r="M288" i="3"/>
  <c r="M287" i="3"/>
  <c r="N288" i="3"/>
  <c r="O288" i="3"/>
  <c r="O287" i="3"/>
  <c r="K288" i="3"/>
  <c r="K287" i="3"/>
  <c r="G288" i="3"/>
  <c r="G287" i="3"/>
  <c r="H288" i="3"/>
  <c r="I288" i="3"/>
  <c r="L270" i="3"/>
  <c r="M270" i="3"/>
  <c r="M269" i="3"/>
  <c r="N270" i="3"/>
  <c r="N269" i="3"/>
  <c r="O270" i="3"/>
  <c r="O269" i="3"/>
  <c r="K270" i="3"/>
  <c r="K269" i="3"/>
  <c r="G270" i="3"/>
  <c r="H270" i="3"/>
  <c r="H269" i="3"/>
  <c r="I270" i="3"/>
  <c r="I269" i="3"/>
  <c r="L262" i="3"/>
  <c r="M262" i="3"/>
  <c r="M261" i="3"/>
  <c r="N262" i="3"/>
  <c r="N261" i="3"/>
  <c r="O262" i="3"/>
  <c r="O261" i="3"/>
  <c r="K262" i="3"/>
  <c r="G262" i="3"/>
  <c r="G261" i="3"/>
  <c r="H262" i="3"/>
  <c r="H261" i="3"/>
  <c r="I262" i="3"/>
  <c r="I261" i="3"/>
  <c r="L253" i="3"/>
  <c r="L252" i="3"/>
  <c r="M253" i="3"/>
  <c r="M252" i="3"/>
  <c r="N253" i="3"/>
  <c r="N252" i="3"/>
  <c r="O253" i="3"/>
  <c r="K253" i="3"/>
  <c r="K252" i="3"/>
  <c r="G253" i="3"/>
  <c r="G252" i="3"/>
  <c r="H253" i="3"/>
  <c r="H252" i="3"/>
  <c r="I253" i="3"/>
  <c r="F253" i="3"/>
  <c r="F252" i="3"/>
  <c r="L156" i="3"/>
  <c r="L155" i="3"/>
  <c r="M156" i="3"/>
  <c r="N156" i="3"/>
  <c r="N155" i="3"/>
  <c r="O156" i="3"/>
  <c r="J156" i="3"/>
  <c r="J155" i="3"/>
  <c r="K156" i="3"/>
  <c r="G156" i="3"/>
  <c r="G155" i="3"/>
  <c r="H156" i="3"/>
  <c r="H155" i="3"/>
  <c r="I156" i="3"/>
  <c r="I155" i="3"/>
  <c r="J27" i="3"/>
  <c r="F149" i="3"/>
  <c r="L149" i="3"/>
  <c r="L148" i="3"/>
  <c r="M149" i="3"/>
  <c r="M148" i="3"/>
  <c r="N149" i="3"/>
  <c r="N148" i="3"/>
  <c r="O149" i="3"/>
  <c r="O148" i="3"/>
  <c r="K149" i="3"/>
  <c r="K148" i="3"/>
  <c r="G149" i="3"/>
  <c r="G148" i="3"/>
  <c r="H149" i="3"/>
  <c r="H148" i="3"/>
  <c r="I149" i="3"/>
  <c r="L83" i="3"/>
  <c r="M83" i="3"/>
  <c r="M82" i="3"/>
  <c r="N83" i="3"/>
  <c r="N82" i="3"/>
  <c r="O83" i="3"/>
  <c r="O82" i="3"/>
  <c r="K83" i="3"/>
  <c r="K82" i="3"/>
  <c r="G83" i="3"/>
  <c r="G82" i="3"/>
  <c r="H83" i="3"/>
  <c r="H82" i="3"/>
  <c r="I83" i="3"/>
  <c r="L25" i="3"/>
  <c r="J25" i="3"/>
  <c r="J24" i="3"/>
  <c r="M25" i="3"/>
  <c r="M24" i="3"/>
  <c r="N25" i="3"/>
  <c r="N24" i="3"/>
  <c r="O25" i="3"/>
  <c r="O24" i="3"/>
  <c r="K25" i="3"/>
  <c r="G25" i="3"/>
  <c r="G24" i="3"/>
  <c r="H25" i="3"/>
  <c r="H24" i="3"/>
  <c r="I25" i="3"/>
  <c r="J144" i="3"/>
  <c r="E144" i="3"/>
  <c r="P144" i="3"/>
  <c r="J134" i="3"/>
  <c r="E134" i="3"/>
  <c r="E303" i="3"/>
  <c r="J87" i="3"/>
  <c r="J89" i="3"/>
  <c r="J230" i="3"/>
  <c r="J92" i="3"/>
  <c r="E92" i="3"/>
  <c r="J62" i="3"/>
  <c r="E62" i="3"/>
  <c r="J42" i="3"/>
  <c r="E42" i="3"/>
  <c r="J63" i="3"/>
  <c r="E63" i="3"/>
  <c r="J188" i="3"/>
  <c r="E188" i="3"/>
  <c r="P188" i="3"/>
  <c r="J143" i="3"/>
  <c r="J141" i="3"/>
  <c r="E141" i="3"/>
  <c r="J71" i="3"/>
  <c r="P71" i="3"/>
  <c r="J69" i="3"/>
  <c r="E69" i="3"/>
  <c r="J80" i="3"/>
  <c r="E80" i="3"/>
  <c r="P80" i="3"/>
  <c r="J60" i="3"/>
  <c r="E60" i="3"/>
  <c r="J222" i="3"/>
  <c r="E222" i="3"/>
  <c r="J221" i="3"/>
  <c r="P221" i="3"/>
  <c r="J116" i="3"/>
  <c r="E116" i="3"/>
  <c r="J117" i="3"/>
  <c r="E117" i="3"/>
  <c r="E161" i="3"/>
  <c r="J256" i="3"/>
  <c r="E256" i="3"/>
  <c r="P256" i="3"/>
  <c r="J169" i="3"/>
  <c r="E187" i="3"/>
  <c r="E189" i="3"/>
  <c r="J189" i="3"/>
  <c r="J187" i="3"/>
  <c r="P187" i="3"/>
  <c r="J300" i="3"/>
  <c r="E300" i="3"/>
  <c r="J296" i="3"/>
  <c r="E296" i="3"/>
  <c r="P296" i="3"/>
  <c r="J289" i="3"/>
  <c r="E289" i="3"/>
  <c r="F283" i="3"/>
  <c r="F282" i="3"/>
  <c r="E284" i="3"/>
  <c r="P284" i="3"/>
  <c r="L283" i="3"/>
  <c r="L282" i="3"/>
  <c r="M283" i="3"/>
  <c r="M282" i="3"/>
  <c r="N283" i="3"/>
  <c r="N282" i="3"/>
  <c r="O283" i="3"/>
  <c r="K283" i="3"/>
  <c r="K282" i="3"/>
  <c r="G283" i="3"/>
  <c r="G282" i="3"/>
  <c r="H283" i="3"/>
  <c r="H282" i="3"/>
  <c r="I283" i="3"/>
  <c r="I282" i="3"/>
  <c r="J284" i="3"/>
  <c r="F276" i="3"/>
  <c r="F275" i="3"/>
  <c r="J271" i="3"/>
  <c r="E271" i="3"/>
  <c r="L266" i="3"/>
  <c r="L265" i="3"/>
  <c r="M266" i="3"/>
  <c r="M265" i="3"/>
  <c r="N266" i="3"/>
  <c r="N265" i="3"/>
  <c r="O266" i="3"/>
  <c r="O265" i="3"/>
  <c r="K266" i="3"/>
  <c r="K265" i="3"/>
  <c r="G266" i="3"/>
  <c r="G265" i="3"/>
  <c r="H266" i="3"/>
  <c r="H265" i="3"/>
  <c r="I266" i="3"/>
  <c r="I265" i="3"/>
  <c r="E267" i="3"/>
  <c r="J267" i="3"/>
  <c r="J263" i="3"/>
  <c r="E263" i="3"/>
  <c r="F258" i="3"/>
  <c r="F257" i="3"/>
  <c r="I258" i="3"/>
  <c r="H258" i="3"/>
  <c r="H257" i="3"/>
  <c r="G258" i="3"/>
  <c r="G257" i="3"/>
  <c r="J250" i="3"/>
  <c r="E250" i="3"/>
  <c r="J217" i="3"/>
  <c r="E217" i="3"/>
  <c r="J192" i="3"/>
  <c r="E192" i="3"/>
  <c r="P192" i="3"/>
  <c r="J173" i="3"/>
  <c r="E173" i="3"/>
  <c r="P173" i="3"/>
  <c r="J160" i="3"/>
  <c r="E160" i="3"/>
  <c r="J150" i="3"/>
  <c r="E150" i="3"/>
  <c r="P150" i="3"/>
  <c r="J125" i="3"/>
  <c r="E125" i="3"/>
  <c r="J86" i="3"/>
  <c r="E86" i="3"/>
  <c r="P86" i="3"/>
  <c r="E199" i="3"/>
  <c r="E201" i="3"/>
  <c r="P201" i="3"/>
  <c r="E200" i="3"/>
  <c r="J243" i="3"/>
  <c r="E243" i="3"/>
  <c r="E198" i="3"/>
  <c r="J59" i="3"/>
  <c r="E59" i="3"/>
  <c r="J58" i="3"/>
  <c r="E58" i="3"/>
  <c r="P58" i="3"/>
  <c r="J17" i="3"/>
  <c r="E17" i="3"/>
  <c r="P17" i="3"/>
  <c r="J234" i="3"/>
  <c r="J232" i="3"/>
  <c r="E232" i="3"/>
  <c r="P232" i="3"/>
  <c r="J120" i="3"/>
  <c r="J61" i="3"/>
  <c r="E61" i="3"/>
  <c r="J238" i="3"/>
  <c r="E238" i="3"/>
  <c r="P238" i="3"/>
  <c r="E237" i="3"/>
  <c r="J196" i="3"/>
  <c r="E196" i="3"/>
  <c r="P196" i="3"/>
  <c r="J43" i="3"/>
  <c r="E43" i="3"/>
  <c r="O19" i="3"/>
  <c r="N19" i="3"/>
  <c r="N12" i="3"/>
  <c r="N11" i="3"/>
  <c r="M19" i="3"/>
  <c r="M12" i="3"/>
  <c r="M11" i="3"/>
  <c r="L19" i="3"/>
  <c r="J19" i="3"/>
  <c r="K19" i="3"/>
  <c r="G19" i="3"/>
  <c r="G12" i="3"/>
  <c r="G11" i="3"/>
  <c r="H19" i="3"/>
  <c r="I19" i="3"/>
  <c r="J16" i="3"/>
  <c r="J163" i="3"/>
  <c r="E163" i="3"/>
  <c r="P163" i="3"/>
  <c r="J140" i="3"/>
  <c r="J242" i="3"/>
  <c r="E242" i="3"/>
  <c r="P242" i="3"/>
  <c r="J228" i="3"/>
  <c r="P228" i="3"/>
  <c r="J205" i="3"/>
  <c r="J206" i="3"/>
  <c r="E206" i="3"/>
  <c r="J195" i="3"/>
  <c r="E195" i="3"/>
  <c r="E193" i="3"/>
  <c r="P193" i="3"/>
  <c r="J152" i="3"/>
  <c r="E152" i="3"/>
  <c r="J44" i="3"/>
  <c r="J45" i="3"/>
  <c r="P45" i="3"/>
  <c r="J46" i="3"/>
  <c r="J50" i="3"/>
  <c r="J53" i="3"/>
  <c r="E44" i="3"/>
  <c r="E45" i="3"/>
  <c r="E46" i="3"/>
  <c r="E50" i="3"/>
  <c r="E53" i="3"/>
  <c r="J73" i="3"/>
  <c r="E73" i="3"/>
  <c r="J68" i="3"/>
  <c r="E68" i="3"/>
  <c r="P68" i="3"/>
  <c r="E67" i="3"/>
  <c r="J168" i="3"/>
  <c r="J167" i="3"/>
  <c r="J304" i="3"/>
  <c r="P304" i="3"/>
  <c r="E304" i="3"/>
  <c r="J225" i="3"/>
  <c r="E225" i="3"/>
  <c r="P225" i="3"/>
  <c r="J194" i="3"/>
  <c r="P194" i="3"/>
  <c r="E194" i="3"/>
  <c r="J105" i="3"/>
  <c r="E105" i="3"/>
  <c r="E89" i="3"/>
  <c r="J240" i="3"/>
  <c r="E240" i="3"/>
  <c r="E122" i="3"/>
  <c r="P122" i="3"/>
  <c r="J204" i="3"/>
  <c r="E204" i="3"/>
  <c r="J118" i="3"/>
  <c r="E118" i="3"/>
  <c r="J115" i="3"/>
  <c r="J226" i="3"/>
  <c r="E226" i="3"/>
  <c r="E223" i="3"/>
  <c r="J223" i="3"/>
  <c r="J292" i="3"/>
  <c r="E292" i="3"/>
  <c r="P292" i="3"/>
  <c r="J290" i="3"/>
  <c r="P290" i="3"/>
  <c r="E290" i="3"/>
  <c r="J264" i="3"/>
  <c r="E264" i="3"/>
  <c r="P264" i="3"/>
  <c r="J26" i="3"/>
  <c r="E26" i="3"/>
  <c r="J15" i="3"/>
  <c r="E15" i="3"/>
  <c r="P15" i="3"/>
  <c r="J159" i="3"/>
  <c r="E159" i="3"/>
  <c r="P159" i="3"/>
  <c r="J158" i="3"/>
  <c r="E158" i="3"/>
  <c r="P158" i="3"/>
  <c r="J157" i="3"/>
  <c r="E157" i="3"/>
  <c r="E84" i="3"/>
  <c r="J85" i="3"/>
  <c r="E85" i="3"/>
  <c r="J84" i="3"/>
  <c r="J57" i="3"/>
  <c r="E57" i="3"/>
  <c r="P57" i="3"/>
  <c r="J56" i="3"/>
  <c r="E56" i="3"/>
  <c r="J55" i="3"/>
  <c r="E55" i="3"/>
  <c r="P55" i="3"/>
  <c r="J54" i="3"/>
  <c r="E54" i="3"/>
  <c r="P54" i="3"/>
  <c r="J52" i="3"/>
  <c r="E52" i="3"/>
  <c r="P52" i="3"/>
  <c r="J51" i="3"/>
  <c r="E51" i="3"/>
  <c r="P51" i="3"/>
  <c r="J49" i="3"/>
  <c r="E49" i="3"/>
  <c r="J48" i="3"/>
  <c r="E48" i="3"/>
  <c r="J47" i="3"/>
  <c r="E47" i="3"/>
  <c r="J39" i="3"/>
  <c r="E39" i="3"/>
  <c r="J36" i="3"/>
  <c r="E36" i="3"/>
  <c r="P36" i="3"/>
  <c r="J33" i="3"/>
  <c r="E33" i="3"/>
  <c r="J32" i="3"/>
  <c r="E32" i="3"/>
  <c r="P32" i="3"/>
  <c r="J31" i="3"/>
  <c r="E31" i="3"/>
  <c r="J30" i="3"/>
  <c r="E30" i="3"/>
  <c r="P30" i="3"/>
  <c r="J170" i="3"/>
  <c r="E170" i="3"/>
  <c r="J166" i="3"/>
  <c r="E166" i="3"/>
  <c r="P166" i="3"/>
  <c r="E165" i="3"/>
  <c r="P165" i="3"/>
  <c r="J164" i="3"/>
  <c r="E164" i="3"/>
  <c r="P164" i="3"/>
  <c r="J162" i="3"/>
  <c r="P162" i="3"/>
  <c r="E162" i="3"/>
  <c r="J161" i="3"/>
  <c r="J291" i="3"/>
  <c r="E291" i="3"/>
  <c r="P291" i="3"/>
  <c r="E302" i="3"/>
  <c r="L258" i="3"/>
  <c r="M258" i="3"/>
  <c r="M257" i="3"/>
  <c r="N258" i="3"/>
  <c r="N257" i="3"/>
  <c r="O258" i="3"/>
  <c r="O257" i="3"/>
  <c r="K258" i="3"/>
  <c r="K257" i="3"/>
  <c r="E293" i="3"/>
  <c r="J241" i="3"/>
  <c r="E241" i="3"/>
  <c r="J293" i="3"/>
  <c r="J76" i="3"/>
  <c r="E76" i="3"/>
  <c r="J121" i="3"/>
  <c r="E121" i="3"/>
  <c r="J186" i="3"/>
  <c r="E186" i="3"/>
  <c r="J309" i="3"/>
  <c r="E309" i="3"/>
  <c r="P309" i="3"/>
  <c r="O308" i="3"/>
  <c r="N308" i="3"/>
  <c r="N307" i="3"/>
  <c r="M308" i="3"/>
  <c r="M307" i="3"/>
  <c r="L308" i="3"/>
  <c r="K308" i="3"/>
  <c r="K307" i="3"/>
  <c r="I308" i="3"/>
  <c r="I307" i="3"/>
  <c r="H308" i="3"/>
  <c r="H307" i="3"/>
  <c r="G308" i="3"/>
  <c r="G307" i="3"/>
  <c r="F308" i="3"/>
  <c r="E308" i="3"/>
  <c r="E307" i="3"/>
  <c r="L276" i="3"/>
  <c r="M276" i="3"/>
  <c r="M275" i="3"/>
  <c r="N276" i="3"/>
  <c r="N275" i="3"/>
  <c r="O276" i="3"/>
  <c r="O275" i="3"/>
  <c r="K276" i="3"/>
  <c r="K275" i="3"/>
  <c r="G276" i="3"/>
  <c r="G275" i="3"/>
  <c r="H276" i="3"/>
  <c r="H275" i="3"/>
  <c r="I276" i="3"/>
  <c r="I275" i="3"/>
  <c r="J277" i="3"/>
  <c r="P277" i="3"/>
  <c r="E277" i="3"/>
  <c r="J259" i="3"/>
  <c r="E259" i="3"/>
  <c r="P259" i="3"/>
  <c r="J254" i="3"/>
  <c r="P254" i="3"/>
  <c r="E254" i="3"/>
  <c r="L213" i="3"/>
  <c r="L212" i="3"/>
  <c r="M213" i="3"/>
  <c r="M212" i="3"/>
  <c r="N213" i="3"/>
  <c r="N212" i="3"/>
  <c r="O213" i="3"/>
  <c r="O212" i="3"/>
  <c r="K213" i="3"/>
  <c r="K212" i="3"/>
  <c r="G213" i="3"/>
  <c r="G212" i="3"/>
  <c r="H213" i="3"/>
  <c r="H212" i="3"/>
  <c r="I213" i="3"/>
  <c r="I212" i="3"/>
  <c r="F213" i="3"/>
  <c r="J214" i="3"/>
  <c r="E214" i="3"/>
  <c r="J211" i="3"/>
  <c r="J209" i="3"/>
  <c r="E211" i="3"/>
  <c r="E209" i="3"/>
  <c r="E113" i="3"/>
  <c r="P113" i="3"/>
  <c r="L145" i="3"/>
  <c r="M145" i="3"/>
  <c r="N145" i="3"/>
  <c r="N124" i="3"/>
  <c r="N123" i="3"/>
  <c r="O145" i="3"/>
  <c r="O124" i="3"/>
  <c r="K145" i="3"/>
  <c r="K124" i="3"/>
  <c r="K123" i="3"/>
  <c r="G145" i="3"/>
  <c r="G124" i="3"/>
  <c r="G123" i="3"/>
  <c r="H145" i="3"/>
  <c r="H124" i="3"/>
  <c r="H123" i="3"/>
  <c r="I145" i="3"/>
  <c r="I124" i="3"/>
  <c r="F145" i="3"/>
  <c r="F124" i="3"/>
  <c r="J147" i="3"/>
  <c r="E147" i="3"/>
  <c r="P147" i="3"/>
  <c r="J13" i="3"/>
  <c r="E128" i="3"/>
  <c r="E137" i="3"/>
  <c r="J137" i="3"/>
  <c r="P137" i="3"/>
  <c r="J175" i="3"/>
  <c r="E175" i="3"/>
  <c r="J208" i="3"/>
  <c r="E208" i="3"/>
  <c r="P208" i="3"/>
  <c r="J306" i="3"/>
  <c r="E306" i="3"/>
  <c r="E184" i="3"/>
  <c r="J301" i="3"/>
  <c r="P301" i="3"/>
  <c r="J302" i="3"/>
  <c r="J303" i="3"/>
  <c r="L244" i="3"/>
  <c r="L216" i="3"/>
  <c r="M244" i="3"/>
  <c r="M216" i="3"/>
  <c r="M215" i="3"/>
  <c r="N244" i="3"/>
  <c r="O244" i="3"/>
  <c r="O216" i="3"/>
  <c r="O215" i="3"/>
  <c r="K244" i="3"/>
  <c r="K216" i="3"/>
  <c r="K215" i="3"/>
  <c r="G244" i="3"/>
  <c r="G216" i="3"/>
  <c r="G215" i="3"/>
  <c r="H244" i="3"/>
  <c r="H216" i="3"/>
  <c r="H215" i="3"/>
  <c r="I244" i="3"/>
  <c r="F244" i="3"/>
  <c r="F216" i="3"/>
  <c r="F215" i="3"/>
  <c r="F310" i="3"/>
  <c r="J72" i="3"/>
  <c r="E72" i="3"/>
  <c r="J74" i="3"/>
  <c r="E74" i="3"/>
  <c r="J65" i="3"/>
  <c r="J66" i="3"/>
  <c r="J67" i="3"/>
  <c r="E65" i="3"/>
  <c r="E66" i="3"/>
  <c r="P66" i="3"/>
  <c r="J96" i="3"/>
  <c r="J99" i="3"/>
  <c r="J108" i="3"/>
  <c r="J112" i="3"/>
  <c r="E96" i="3"/>
  <c r="E99" i="3"/>
  <c r="P99" i="3"/>
  <c r="E108" i="3"/>
  <c r="E112" i="3"/>
  <c r="E115" i="3"/>
  <c r="J90" i="3"/>
  <c r="J93" i="3"/>
  <c r="J94" i="3"/>
  <c r="E94" i="3"/>
  <c r="J97" i="3"/>
  <c r="J100" i="3"/>
  <c r="J101" i="3"/>
  <c r="J102" i="3"/>
  <c r="E102" i="3"/>
  <c r="P102" i="3"/>
  <c r="J103" i="3"/>
  <c r="J106" i="3"/>
  <c r="J109" i="3"/>
  <c r="J110" i="3"/>
  <c r="E87" i="3"/>
  <c r="P87" i="3"/>
  <c r="E90" i="3"/>
  <c r="E93" i="3"/>
  <c r="E97" i="3"/>
  <c r="P97" i="3"/>
  <c r="E100" i="3"/>
  <c r="E101" i="3"/>
  <c r="E103" i="3"/>
  <c r="P103" i="3"/>
  <c r="E106" i="3"/>
  <c r="E109" i="3"/>
  <c r="E110" i="3"/>
  <c r="J246" i="3"/>
  <c r="J247" i="3"/>
  <c r="E246" i="3"/>
  <c r="E247" i="3"/>
  <c r="P247" i="3"/>
  <c r="E281" i="3"/>
  <c r="J281" i="3"/>
  <c r="E280" i="3"/>
  <c r="J219" i="3"/>
  <c r="P219" i="3"/>
  <c r="E219" i="3"/>
  <c r="E75" i="3"/>
  <c r="P75" i="3"/>
  <c r="J75" i="3"/>
  <c r="E202" i="3"/>
  <c r="E203" i="3"/>
  <c r="J202" i="3"/>
  <c r="J203" i="3"/>
  <c r="P203" i="3"/>
  <c r="E236" i="3"/>
  <c r="J236" i="3"/>
  <c r="E239" i="3"/>
  <c r="J239" i="3"/>
  <c r="P239" i="3"/>
  <c r="E231" i="3"/>
  <c r="J231" i="3"/>
  <c r="E260" i="3"/>
  <c r="J260" i="3"/>
  <c r="J235" i="3"/>
  <c r="E235" i="3"/>
  <c r="P235" i="3"/>
  <c r="E154" i="3"/>
  <c r="J154" i="3"/>
  <c r="E153" i="3"/>
  <c r="J153" i="3"/>
  <c r="P153" i="3"/>
  <c r="E27" i="3"/>
  <c r="P27" i="3"/>
  <c r="E114" i="3"/>
  <c r="E111" i="3"/>
  <c r="E139" i="3"/>
  <c r="J139" i="3"/>
  <c r="P139" i="3"/>
  <c r="E138" i="3"/>
  <c r="P138" i="3"/>
  <c r="J138" i="3"/>
  <c r="E297" i="3"/>
  <c r="J297" i="3"/>
  <c r="P297" i="3"/>
  <c r="J274" i="3"/>
  <c r="E18" i="3"/>
  <c r="J18" i="3"/>
  <c r="P18" i="3"/>
  <c r="E227" i="3"/>
  <c r="J227" i="3"/>
  <c r="E81" i="3"/>
  <c r="J81" i="3"/>
  <c r="P81" i="3"/>
  <c r="J14" i="3"/>
  <c r="E268" i="3"/>
  <c r="J268" i="3"/>
  <c r="P268" i="3"/>
  <c r="E207" i="3"/>
  <c r="P207" i="3"/>
  <c r="J207" i="3"/>
  <c r="J272" i="3"/>
  <c r="J255" i="3"/>
  <c r="E255" i="3"/>
  <c r="P255" i="3"/>
  <c r="J193" i="3"/>
  <c r="J151" i="3"/>
  <c r="E151" i="3"/>
  <c r="J185" i="3"/>
  <c r="E185" i="3"/>
  <c r="J182" i="3"/>
  <c r="P182" i="3"/>
  <c r="J183" i="3"/>
  <c r="E182" i="3"/>
  <c r="E183" i="3"/>
  <c r="P183" i="3"/>
  <c r="J181" i="3"/>
  <c r="J180" i="3"/>
  <c r="E181" i="3"/>
  <c r="E180" i="3"/>
  <c r="P180" i="3"/>
  <c r="J178" i="3"/>
  <c r="E178" i="3"/>
  <c r="P178" i="3"/>
  <c r="J179" i="3"/>
  <c r="P179" i="3"/>
  <c r="E179" i="3"/>
  <c r="J176" i="3"/>
  <c r="J177" i="3"/>
  <c r="E176" i="3"/>
  <c r="E177" i="3"/>
  <c r="P177" i="3"/>
  <c r="J174" i="3"/>
  <c r="P174" i="3"/>
  <c r="E174" i="3"/>
  <c r="J136" i="3"/>
  <c r="E136" i="3"/>
  <c r="J135" i="3"/>
  <c r="E135" i="3"/>
  <c r="J131" i="3"/>
  <c r="J132" i="3"/>
  <c r="J133" i="3"/>
  <c r="E131" i="3"/>
  <c r="P131" i="3"/>
  <c r="E132" i="3"/>
  <c r="E133" i="3"/>
  <c r="P133" i="3"/>
  <c r="J130" i="3"/>
  <c r="E130" i="3"/>
  <c r="J127" i="3"/>
  <c r="P127" i="3"/>
  <c r="J128" i="3"/>
  <c r="J129" i="3"/>
  <c r="E127" i="3"/>
  <c r="E129" i="3"/>
  <c r="P129" i="3"/>
  <c r="J224" i="3"/>
  <c r="E224" i="3"/>
  <c r="P224" i="3"/>
  <c r="E285" i="3"/>
  <c r="J285" i="3"/>
  <c r="P285" i="3"/>
  <c r="E273" i="3"/>
  <c r="P273" i="3"/>
  <c r="E272" i="3"/>
  <c r="E126" i="3"/>
  <c r="P126" i="3"/>
  <c r="E23" i="3"/>
  <c r="J23" i="3"/>
  <c r="P23" i="3"/>
  <c r="E286" i="3"/>
  <c r="P286" i="3"/>
  <c r="J286" i="3"/>
  <c r="J21" i="3"/>
  <c r="E22" i="3"/>
  <c r="P22" i="3"/>
  <c r="J22" i="3"/>
  <c r="J126" i="3"/>
  <c r="J79" i="3"/>
  <c r="P79" i="3"/>
  <c r="J278" i="3"/>
  <c r="J279" i="3"/>
  <c r="J273" i="3"/>
  <c r="E278" i="3"/>
  <c r="E79" i="3"/>
  <c r="E13" i="3"/>
  <c r="P13" i="3"/>
  <c r="E16" i="3"/>
  <c r="E279" i="3"/>
  <c r="P279" i="3"/>
  <c r="E14" i="3"/>
  <c r="P14" i="3"/>
  <c r="J251" i="3"/>
  <c r="E251" i="3"/>
  <c r="P251" i="3"/>
  <c r="E21" i="3"/>
  <c r="J113" i="3"/>
  <c r="J184" i="3"/>
  <c r="P184" i="3"/>
  <c r="E274" i="3"/>
  <c r="J198" i="3"/>
  <c r="P198" i="3"/>
  <c r="M155" i="3"/>
  <c r="H287" i="3"/>
  <c r="G269" i="3"/>
  <c r="N287" i="3"/>
  <c r="I24" i="3"/>
  <c r="K261" i="3"/>
  <c r="F148" i="3"/>
  <c r="F287" i="3"/>
  <c r="I257" i="3"/>
  <c r="P230" i="3"/>
  <c r="K24" i="3"/>
  <c r="E283" i="3"/>
  <c r="E282" i="3"/>
  <c r="J288" i="3"/>
  <c r="N216" i="3"/>
  <c r="N215" i="3"/>
  <c r="J213" i="3"/>
  <c r="J212" i="3"/>
  <c r="F82" i="3"/>
  <c r="P167" i="3"/>
  <c r="O171" i="3"/>
  <c r="I171" i="3"/>
  <c r="J283" i="3"/>
  <c r="K298" i="3"/>
  <c r="P136" i="3"/>
  <c r="P44" i="3"/>
  <c r="P43" i="3"/>
  <c r="P26" i="3"/>
  <c r="E145" i="3"/>
  <c r="P145" i="3"/>
  <c r="F12" i="3"/>
  <c r="F11" i="3"/>
  <c r="F261" i="3"/>
  <c r="E262" i="3"/>
  <c r="E261" i="3"/>
  <c r="L24" i="3"/>
  <c r="P168" i="3"/>
  <c r="I12" i="3"/>
  <c r="I11" i="3"/>
  <c r="F24" i="3"/>
  <c r="E295" i="3"/>
  <c r="E294" i="3"/>
  <c r="I252" i="3"/>
  <c r="E253" i="3"/>
  <c r="P116" i="3"/>
  <c r="L12" i="3"/>
  <c r="L11" i="3"/>
  <c r="O12" i="3"/>
  <c r="O11" i="3"/>
  <c r="P199" i="3"/>
  <c r="I29" i="3"/>
  <c r="I28" i="3"/>
  <c r="E77" i="3"/>
  <c r="P77" i="3"/>
  <c r="F156" i="3"/>
  <c r="E156" i="3"/>
  <c r="E155" i="3"/>
  <c r="P128" i="3"/>
  <c r="E149" i="3"/>
  <c r="E148" i="3"/>
  <c r="I148" i="3"/>
  <c r="J77" i="3"/>
  <c r="P130" i="3"/>
  <c r="P121" i="3"/>
  <c r="P105" i="3"/>
  <c r="L261" i="3"/>
  <c r="M124" i="3"/>
  <c r="M123" i="3"/>
  <c r="P214" i="3"/>
  <c r="P151" i="3"/>
  <c r="P243" i="3"/>
  <c r="P96" i="3"/>
  <c r="I248" i="3"/>
  <c r="E249" i="3"/>
  <c r="E248" i="3"/>
  <c r="P50" i="3"/>
  <c r="P140" i="3"/>
  <c r="P234" i="3"/>
  <c r="P69" i="3"/>
  <c r="P125" i="3"/>
  <c r="P236" i="3"/>
  <c r="P60" i="3"/>
  <c r="P278" i="3"/>
  <c r="P106" i="3"/>
  <c r="I216" i="3"/>
  <c r="I215" i="3"/>
  <c r="P272" i="3"/>
  <c r="P152" i="3"/>
  <c r="E252" i="3"/>
  <c r="P74" i="3"/>
  <c r="P76" i="3"/>
  <c r="P118" i="3"/>
  <c r="F212" i="3"/>
  <c r="J276" i="3"/>
  <c r="J275" i="3"/>
  <c r="L275" i="3"/>
  <c r="E276" i="3"/>
  <c r="P276" i="3"/>
  <c r="P275" i="3"/>
  <c r="L29" i="3"/>
  <c r="P302" i="3"/>
  <c r="P299" i="3"/>
  <c r="P298" i="3"/>
  <c r="L124" i="3"/>
  <c r="L123" i="3"/>
  <c r="P73" i="3"/>
  <c r="P185" i="3"/>
  <c r="O282" i="3"/>
  <c r="O307" i="3"/>
  <c r="P143" i="3"/>
  <c r="P250" i="3"/>
  <c r="O252" i="3"/>
  <c r="O248" i="3"/>
  <c r="L28" i="3"/>
  <c r="K12" i="3"/>
  <c r="P47" i="3"/>
  <c r="P120" i="3"/>
  <c r="O29" i="3"/>
  <c r="O28" i="3"/>
  <c r="P195" i="3"/>
  <c r="P92" i="3"/>
  <c r="E25" i="3"/>
  <c r="O155" i="3"/>
  <c r="E24" i="3"/>
  <c r="P241" i="3"/>
  <c r="E191" i="3"/>
  <c r="E190" i="3"/>
  <c r="P205" i="3"/>
  <c r="P206" i="3"/>
  <c r="O190" i="3"/>
  <c r="E29" i="3"/>
  <c r="E28" i="3"/>
  <c r="P67" i="3"/>
  <c r="P39" i="3"/>
  <c r="J287" i="3"/>
  <c r="P31" i="3"/>
  <c r="P61" i="3"/>
  <c r="P42" i="3"/>
  <c r="P16" i="3"/>
  <c r="P46" i="3"/>
  <c r="P65" i="3"/>
  <c r="P227" i="3"/>
  <c r="P94" i="3"/>
  <c r="P41" i="3"/>
  <c r="O298" i="3"/>
  <c r="K11" i="3"/>
  <c r="P204" i="3"/>
  <c r="E12" i="3"/>
  <c r="E11" i="3"/>
  <c r="P101" i="3"/>
  <c r="P306" i="3"/>
  <c r="P274" i="3"/>
  <c r="P132" i="3"/>
  <c r="P170" i="3"/>
  <c r="P110" i="3"/>
  <c r="P48" i="3"/>
  <c r="P226" i="3"/>
  <c r="K155" i="3"/>
  <c r="P222" i="3"/>
  <c r="P271" i="3"/>
  <c r="J12" i="3"/>
  <c r="J11" i="3"/>
  <c r="L307" i="3"/>
  <c r="J308" i="3"/>
  <c r="I287" i="3"/>
  <c r="E288" i="3"/>
  <c r="P288" i="3"/>
  <c r="P287" i="3"/>
  <c r="P211" i="3"/>
  <c r="P209" i="3"/>
  <c r="P260" i="3"/>
  <c r="J149" i="3"/>
  <c r="J148" i="3"/>
  <c r="P283" i="3"/>
  <c r="P282" i="3"/>
  <c r="J282" i="3"/>
  <c r="J244" i="3"/>
  <c r="P246" i="3"/>
  <c r="P244" i="3"/>
  <c r="P293" i="3"/>
  <c r="P89" i="3"/>
  <c r="P117" i="3"/>
  <c r="I82" i="3"/>
  <c r="E83" i="3"/>
  <c r="E82" i="3"/>
  <c r="E270" i="3"/>
  <c r="E269" i="3"/>
  <c r="E266" i="3"/>
  <c r="E265" i="3"/>
  <c r="E172" i="3"/>
  <c r="E171" i="3"/>
  <c r="J295" i="3"/>
  <c r="J294" i="3"/>
  <c r="J266" i="3"/>
  <c r="J265" i="3"/>
  <c r="P202" i="3"/>
  <c r="P93" i="3"/>
  <c r="F123" i="3"/>
  <c r="F307" i="3"/>
  <c r="P53" i="3"/>
  <c r="L269" i="3"/>
  <c r="J270" i="3"/>
  <c r="J269" i="3"/>
  <c r="J29" i="3"/>
  <c r="J28" i="3"/>
  <c r="P231" i="3"/>
  <c r="P109" i="3"/>
  <c r="P175" i="3"/>
  <c r="P33" i="3"/>
  <c r="P56" i="3"/>
  <c r="P160" i="3"/>
  <c r="P217" i="3"/>
  <c r="P289" i="3"/>
  <c r="P300" i="3"/>
  <c r="P189" i="3"/>
  <c r="P25" i="3"/>
  <c r="P24" i="3"/>
  <c r="P176" i="3"/>
  <c r="P181" i="3"/>
  <c r="P154" i="3"/>
  <c r="P281" i="3"/>
  <c r="P100" i="3"/>
  <c r="P72" i="3"/>
  <c r="P186" i="3"/>
  <c r="P85" i="3"/>
  <c r="P223" i="3"/>
  <c r="P115" i="3"/>
  <c r="P59" i="3"/>
  <c r="E258" i="3"/>
  <c r="E257" i="3"/>
  <c r="P62" i="3"/>
  <c r="P134" i="3"/>
  <c r="J172" i="3"/>
  <c r="J171" i="3"/>
  <c r="P64" i="3"/>
  <c r="P38" i="3"/>
  <c r="P218" i="3"/>
  <c r="L257" i="3"/>
  <c r="J258" i="3"/>
  <c r="J257" i="3"/>
  <c r="E275" i="3"/>
  <c r="L171" i="3"/>
  <c r="P21" i="3"/>
  <c r="P108" i="3"/>
  <c r="F155" i="3"/>
  <c r="P161" i="3"/>
  <c r="J145" i="3"/>
  <c r="P84" i="3"/>
  <c r="E244" i="3"/>
  <c r="P303" i="3"/>
  <c r="J299" i="3"/>
  <c r="J298" i="3"/>
  <c r="L190" i="3"/>
  <c r="J191" i="3"/>
  <c r="P191" i="3"/>
  <c r="P190" i="3"/>
  <c r="P112" i="3"/>
  <c r="H12" i="3"/>
  <c r="H11" i="3"/>
  <c r="E213" i="3"/>
  <c r="J262" i="3"/>
  <c r="J253" i="3"/>
  <c r="P135" i="3"/>
  <c r="P90" i="3"/>
  <c r="E299" i="3"/>
  <c r="E298" i="3"/>
  <c r="P157" i="3"/>
  <c r="P240" i="3"/>
  <c r="L82" i="3"/>
  <c r="J83" i="3"/>
  <c r="P49" i="3"/>
  <c r="P263" i="3"/>
  <c r="P141" i="3"/>
  <c r="P295" i="3"/>
  <c r="P294" i="3"/>
  <c r="E287" i="3"/>
  <c r="P308" i="3"/>
  <c r="P307" i="3"/>
  <c r="J307" i="3"/>
  <c r="J252" i="3"/>
  <c r="P253" i="3"/>
  <c r="P252" i="3"/>
  <c r="P262" i="3"/>
  <c r="P261" i="3"/>
  <c r="J261" i="3"/>
  <c r="J82" i="3"/>
  <c r="E212" i="3"/>
  <c r="L215" i="3"/>
  <c r="L310" i="3"/>
  <c r="J216" i="3"/>
  <c r="J215" i="3"/>
  <c r="O123" i="3"/>
  <c r="O310" i="3"/>
  <c r="J124" i="3"/>
  <c r="J123" i="3"/>
  <c r="K310" i="3"/>
  <c r="H310" i="3"/>
  <c r="G310" i="3"/>
  <c r="N310" i="3"/>
  <c r="M310" i="3"/>
  <c r="I123" i="3"/>
  <c r="I310" i="3"/>
  <c r="E124" i="3"/>
  <c r="P213" i="3"/>
  <c r="P212" i="3"/>
  <c r="P83" i="3"/>
  <c r="P82" i="3"/>
  <c r="P258" i="3"/>
  <c r="P257" i="3"/>
  <c r="P266" i="3"/>
  <c r="P265" i="3"/>
  <c r="P172" i="3"/>
  <c r="P171" i="3"/>
  <c r="P270" i="3"/>
  <c r="P269" i="3"/>
  <c r="P12" i="3"/>
  <c r="P11" i="3"/>
  <c r="P149" i="3"/>
  <c r="P148" i="3"/>
  <c r="J190" i="3"/>
  <c r="P156" i="3"/>
  <c r="P155" i="3"/>
  <c r="P29" i="3"/>
  <c r="P28" i="3"/>
  <c r="E216" i="3"/>
  <c r="P267" i="3"/>
  <c r="P63" i="3"/>
  <c r="E19" i="3"/>
  <c r="P19" i="3"/>
  <c r="J249" i="3"/>
  <c r="P249" i="3"/>
  <c r="P248" i="3"/>
  <c r="J248" i="3"/>
  <c r="J310" i="3"/>
  <c r="E215" i="3"/>
  <c r="P216" i="3"/>
  <c r="P215" i="3"/>
  <c r="E123" i="3"/>
  <c r="E310" i="3"/>
  <c r="P124" i="3"/>
  <c r="P123" i="3"/>
  <c r="P310" i="3"/>
</calcChain>
</file>

<file path=xl/sharedStrings.xml><?xml version="1.0" encoding="utf-8"?>
<sst xmlns="http://schemas.openxmlformats.org/spreadsheetml/2006/main" count="967" uniqueCount="597">
  <si>
    <t>Департамент капітального будівництва Дніпропетровської обласної державної адміністрації</t>
  </si>
  <si>
    <t>2200000</t>
  </si>
  <si>
    <t>2210000</t>
  </si>
  <si>
    <t>2219800</t>
  </si>
  <si>
    <t>Управління взаємодії з правоохоронними органами та оборонної роботи Дніпропетровської обласної державної адміністрації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</si>
  <si>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</si>
  <si>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</si>
  <si>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</si>
  <si>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1517366</t>
  </si>
  <si>
    <t>7366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</si>
  <si>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</si>
  <si>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</si>
  <si>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</si>
  <si>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1516083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</si>
  <si>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</si>
  <si>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</si>
  <si>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</si>
  <si>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8410</t>
  </si>
  <si>
    <t>Фінансова підтримка засобів масової інформації</t>
  </si>
  <si>
    <t>0117670</t>
  </si>
  <si>
    <t>7670</t>
  </si>
  <si>
    <t>Інші субвенції з місцевого бюджету,</t>
  </si>
  <si>
    <t>9770</t>
  </si>
  <si>
    <t>0119770</t>
  </si>
  <si>
    <t>0200000</t>
  </si>
  <si>
    <t>0210000</t>
  </si>
  <si>
    <t>Підвищення кваліфікації, перепідготовка кадрів закладами післядипломної освіти</t>
  </si>
  <si>
    <t>2500000</t>
  </si>
  <si>
    <t>2510000</t>
  </si>
  <si>
    <t>0600000</t>
  </si>
  <si>
    <t>0610000</t>
  </si>
  <si>
    <t>0611070</t>
  </si>
  <si>
    <t>0611120</t>
  </si>
  <si>
    <t>0615011</t>
  </si>
  <si>
    <t>0615012</t>
  </si>
  <si>
    <t>0615031</t>
  </si>
  <si>
    <t>1110</t>
  </si>
  <si>
    <t>0619770</t>
  </si>
  <si>
    <t>Управління зовнішньоекономічної діяльності Дніпропетровської обласної державної адміністрації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</si>
  <si>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</si>
  <si>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0619330</t>
  </si>
  <si>
    <t>9330</t>
  </si>
  <si>
    <t>0700000</t>
  </si>
  <si>
    <t>0710000</t>
  </si>
  <si>
    <t>0712010</t>
  </si>
  <si>
    <t>0712030</t>
  </si>
  <si>
    <t>0712050</t>
  </si>
  <si>
    <t>0712060</t>
  </si>
  <si>
    <t>0712070</t>
  </si>
  <si>
    <t>0712090</t>
  </si>
  <si>
    <t>0712100</t>
  </si>
  <si>
    <t>0712130</t>
  </si>
  <si>
    <t>0712020</t>
  </si>
  <si>
    <t>2020</t>
  </si>
  <si>
    <t>0712120</t>
  </si>
  <si>
    <t>2120</t>
  </si>
  <si>
    <t>0712143</t>
  </si>
  <si>
    <t>2143</t>
  </si>
  <si>
    <t>Забезпечення діяльності бібліотек</t>
  </si>
  <si>
    <t>0800000</t>
  </si>
  <si>
    <t>0810000</t>
  </si>
  <si>
    <t>0813090</t>
  </si>
  <si>
    <t>0813101</t>
  </si>
  <si>
    <t>0813102</t>
  </si>
  <si>
    <t>0813105</t>
  </si>
  <si>
    <t>0813111</t>
  </si>
  <si>
    <t>0117680</t>
  </si>
  <si>
    <t>7680</t>
  </si>
  <si>
    <t>Членські внески до асоціацій органів місцевого самоврядування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</si>
  <si>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</si>
  <si>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0813121</t>
  </si>
  <si>
    <t>3121</t>
  </si>
  <si>
    <t>0813122</t>
  </si>
  <si>
    <t>3122</t>
  </si>
  <si>
    <t>0813123</t>
  </si>
  <si>
    <t>3123</t>
  </si>
  <si>
    <t>1100000</t>
  </si>
  <si>
    <t>1110000</t>
  </si>
  <si>
    <t>Забезпечення підготовки спортсменів школами вищої спортивної майстерності</t>
  </si>
  <si>
    <t>1113131</t>
  </si>
  <si>
    <t>1115011</t>
  </si>
  <si>
    <t>1115012</t>
  </si>
  <si>
    <t>1115021</t>
  </si>
  <si>
    <t>1115022</t>
  </si>
  <si>
    <t>1115031</t>
  </si>
  <si>
    <t>1115033</t>
  </si>
  <si>
    <t>1115051</t>
  </si>
  <si>
    <t>1115053</t>
  </si>
  <si>
    <t>1115061</t>
  </si>
  <si>
    <t>1115062</t>
  </si>
  <si>
    <t>0913112</t>
  </si>
  <si>
    <t>4010</t>
  </si>
  <si>
    <t>Фінансова підтримка театрів</t>
  </si>
  <si>
    <t>Фінансова підтримка фiлармонiй, художніх і музичних колективів, ансамблів, концертних та циркових організацій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</si>
  <si>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</si>
  <si>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</si>
  <si>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</si>
  <si>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2300000</t>
  </si>
  <si>
    <t>2310000</t>
  </si>
  <si>
    <t>1200000</t>
  </si>
  <si>
    <t>1210000</t>
  </si>
  <si>
    <t>1216084</t>
  </si>
  <si>
    <t>6084</t>
  </si>
  <si>
    <t>1219770</t>
  </si>
  <si>
    <t>1517321</t>
  </si>
  <si>
    <t>7321</t>
  </si>
  <si>
    <t>1517322</t>
  </si>
  <si>
    <t>7322</t>
  </si>
  <si>
    <t>1519770</t>
  </si>
  <si>
    <t>1600000</t>
  </si>
  <si>
    <t>1610000</t>
  </si>
  <si>
    <t>7350</t>
  </si>
  <si>
    <t>1617350</t>
  </si>
  <si>
    <t>Розроблення схем планування та забудови територій (містобудівної документації)</t>
  </si>
  <si>
    <t>2800000</t>
  </si>
  <si>
    <t>2810000</t>
  </si>
  <si>
    <t>2818340</t>
  </si>
  <si>
    <t>Природоохоронні заходи за рахунок цільових фондів</t>
  </si>
  <si>
    <t>2819800</t>
  </si>
  <si>
    <t>9800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</si>
  <si>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</si>
  <si>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</si>
  <si>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</si>
  <si>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</si>
  <si>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</si>
  <si>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</si>
  <si>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</si>
  <si>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2717610</t>
  </si>
  <si>
    <t>3700000</t>
  </si>
  <si>
    <t>3710000</t>
  </si>
  <si>
    <t>3719110</t>
  </si>
  <si>
    <t>3719150</t>
  </si>
  <si>
    <t>3719800</t>
  </si>
  <si>
    <t>8340</t>
  </si>
  <si>
    <t>7610</t>
  </si>
  <si>
    <t>0740</t>
  </si>
  <si>
    <t>0763</t>
  </si>
  <si>
    <t>0824</t>
  </si>
  <si>
    <t>1070</t>
  </si>
  <si>
    <t>1010</t>
  </si>
  <si>
    <t>1030</t>
  </si>
  <si>
    <t>1020</t>
  </si>
  <si>
    <t>0180</t>
  </si>
  <si>
    <t>0821</t>
  </si>
  <si>
    <t>0822</t>
  </si>
  <si>
    <t>0828</t>
  </si>
  <si>
    <t>0829</t>
  </si>
  <si>
    <t>0133</t>
  </si>
  <si>
    <t>0411</t>
  </si>
  <si>
    <t>0610</t>
  </si>
  <si>
    <t>0456</t>
  </si>
  <si>
    <t>0460</t>
  </si>
  <si>
    <t>0443</t>
  </si>
  <si>
    <t>0320</t>
  </si>
  <si>
    <t>0111</t>
  </si>
  <si>
    <t>Реверсна дотація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</si>
  <si>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</si>
  <si>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</si>
  <si>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</si>
  <si>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</si>
  <si>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</si>
  <si>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</si>
  <si>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</si>
  <si>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</si>
  <si>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</si>
  <si>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0490</t>
  </si>
  <si>
    <t>у тому числі:</t>
  </si>
  <si>
    <t>у тому числі</t>
  </si>
  <si>
    <t>за рахунок субвенції з державного бюджету</t>
  </si>
  <si>
    <t>Проведення навчально-тренувальних зборів і змагань з неолімпійських видів спорту</t>
  </si>
  <si>
    <t>Обласна рада</t>
  </si>
  <si>
    <t>0990</t>
  </si>
  <si>
    <t>0830</t>
  </si>
  <si>
    <t>0950</t>
  </si>
  <si>
    <t>1090</t>
  </si>
  <si>
    <t>0922</t>
  </si>
  <si>
    <t>0960</t>
  </si>
  <si>
    <t>0930</t>
  </si>
  <si>
    <t>0941</t>
  </si>
  <si>
    <t>0942</t>
  </si>
  <si>
    <t>1040</t>
  </si>
  <si>
    <t>0810</t>
  </si>
  <si>
    <t>0731</t>
  </si>
  <si>
    <t>0732</t>
  </si>
  <si>
    <t>0733</t>
  </si>
  <si>
    <t>0761</t>
  </si>
  <si>
    <t>0762</t>
  </si>
  <si>
    <t>0724</t>
  </si>
  <si>
    <t>0722</t>
  </si>
  <si>
    <t>0540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</si>
  <si>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</si>
  <si>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0470</t>
  </si>
  <si>
    <t>0100000</t>
  </si>
  <si>
    <t>0110000</t>
  </si>
  <si>
    <t>0900000</t>
  </si>
  <si>
    <t>0910000</t>
  </si>
  <si>
    <t>1120</t>
  </si>
  <si>
    <t>1130</t>
  </si>
  <si>
    <t>Проведення навчально-тренувальних зборів і змагань з олімпійських видів спорту</t>
  </si>
  <si>
    <t>5011</t>
  </si>
  <si>
    <t>5012</t>
  </si>
  <si>
    <t>Утримання та навчально-тренувальна робота комунальних дитячо-юнацьких спортивних шкіл</t>
  </si>
  <si>
    <t>5022</t>
  </si>
  <si>
    <t>0619310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</si>
  <si>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</si>
  <si>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</si>
  <si>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2010</t>
  </si>
  <si>
    <t>2030</t>
  </si>
  <si>
    <t>2050</t>
  </si>
  <si>
    <t>2060</t>
  </si>
  <si>
    <t>2070</t>
  </si>
  <si>
    <t>Медико-соціальний захист дітей-сиріт і дітей, позбавлених батьківського піклування,</t>
  </si>
  <si>
    <t>2090</t>
  </si>
  <si>
    <t>Створення банків крові та її компонентів,</t>
  </si>
  <si>
    <t>2100</t>
  </si>
  <si>
    <t>2130</t>
  </si>
  <si>
    <t>Проведення належної медико-соціальної експертизи (МСЕК),</t>
  </si>
  <si>
    <t>4060</t>
  </si>
  <si>
    <t>1500000</t>
  </si>
  <si>
    <t>1510000</t>
  </si>
  <si>
    <t>3090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</si>
  <si>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</si>
  <si>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3101</t>
  </si>
  <si>
    <t>3111</t>
  </si>
  <si>
    <t>3102</t>
  </si>
  <si>
    <t>3131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</si>
  <si>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</si>
  <si>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</si>
  <si>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5021</t>
  </si>
  <si>
    <t>5031</t>
  </si>
  <si>
    <t>5033</t>
  </si>
  <si>
    <t>2000000</t>
  </si>
  <si>
    <t>2010000</t>
  </si>
  <si>
    <t>Заходи державної політики з питань дітей та їх соціального захисту</t>
  </si>
  <si>
    <t>3112</t>
  </si>
  <si>
    <t>4020</t>
  </si>
  <si>
    <t>4030</t>
  </si>
  <si>
    <t>9110</t>
  </si>
  <si>
    <t>9150</t>
  </si>
  <si>
    <t>Сприяння розвитку малого та середнього підприємництва</t>
  </si>
  <si>
    <t>3105</t>
  </si>
  <si>
    <t>Департамент освіти і науки Дніпропетровської обласної державної адміністрації</t>
  </si>
  <si>
    <t>Департамент охорони здоров’я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</si>
  <si>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</si>
  <si>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Служба у справах дітей Дніпропетровської обласної державної адміністрації</t>
  </si>
  <si>
    <t>Апарат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</si>
  <si>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</si>
  <si>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Управління протокольних та масових заходів Дніпропетровської обласної державної адміністрації</t>
  </si>
  <si>
    <t>Управління містобудування та архітектури Дніпропетровської обласної державної адміністрації</t>
  </si>
  <si>
    <t>Департамент екології та природних ресурсів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</si>
  <si>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</si>
  <si>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Департамент економічного розвитку Дніпропетровської обласної державної адміністрації</t>
  </si>
  <si>
    <t>Департамент фінансів Дніпропетровської обласної державної адміністрації</t>
  </si>
  <si>
    <t>5051</t>
  </si>
  <si>
    <t>0619350</t>
  </si>
  <si>
    <t>9350</t>
  </si>
  <si>
    <t>5053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</si>
  <si>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</si>
  <si>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</si>
  <si>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</si>
  <si>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3200000</t>
  </si>
  <si>
    <t>3210000</t>
  </si>
  <si>
    <t>1217461</t>
  </si>
  <si>
    <t>7461</t>
  </si>
  <si>
    <t>1217462</t>
  </si>
  <si>
    <t>7462</t>
  </si>
  <si>
    <t>Утримання та розвиток автомобільних доріг та дорожньої інфраструктури за рахунок коштів місцевого бюджету</t>
  </si>
  <si>
    <t>1218340</t>
  </si>
  <si>
    <t>1517365</t>
  </si>
  <si>
    <t>7365</t>
  </si>
  <si>
    <t>7630</t>
  </si>
  <si>
    <t>Реалізація програм і заходів в галузі зовнішньоекономічної діяльності</t>
  </si>
  <si>
    <t>2517630</t>
  </si>
  <si>
    <t>2900000</t>
  </si>
  <si>
    <t>2910000</t>
  </si>
  <si>
    <t>2918110</t>
  </si>
  <si>
    <t>2919800</t>
  </si>
  <si>
    <t>0110180</t>
  </si>
  <si>
    <t>Інша діяльність у сфері державного управління</t>
  </si>
  <si>
    <t>Будівництво медичних установ та закладів</t>
  </si>
  <si>
    <t>7622</t>
  </si>
  <si>
    <t>Реалізація програм і заходів в галузі туризму та курортів</t>
  </si>
  <si>
    <t>0619800</t>
  </si>
  <si>
    <t>Будівництво освітніх установ та закладів</t>
  </si>
  <si>
    <t>9130</t>
  </si>
  <si>
    <t>3719130</t>
  </si>
  <si>
    <t>6083</t>
  </si>
  <si>
    <t>Внески до статутного капіталу суб'єктів господарювання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</si>
  <si>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</si>
  <si>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1517325</t>
  </si>
  <si>
    <t>7325</t>
  </si>
  <si>
    <t>Будівництво споруд, установ та закладів фізичної культури і спорту</t>
  </si>
  <si>
    <t>7693</t>
  </si>
  <si>
    <t>Інші заходи, пов'язані з економічною діяльністю</t>
  </si>
  <si>
    <t>0117693</t>
  </si>
  <si>
    <t>2717693</t>
  </si>
  <si>
    <t>4082</t>
  </si>
  <si>
    <t>Інші заходи в галузі культури і мистецтва</t>
  </si>
  <si>
    <t>3214082</t>
  </si>
  <si>
    <t>Забезпечення діяльності інших закладів у сфері освіти</t>
  </si>
  <si>
    <t>Інші програми та заходи у сфері освіти</t>
  </si>
  <si>
    <t xml:space="preserve">Надання реабілітаційних послуг особам з інвалідністю та дітям з інвалідністю 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</si>
  <si>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</si>
  <si>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</si>
  <si>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</si>
  <si>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</si>
  <si>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3192</t>
  </si>
  <si>
    <t>0813200</t>
  </si>
  <si>
    <t>3200</t>
  </si>
  <si>
    <t xml:space="preserve">Забезпечення обробки інформації з нарахування та виплати допомог і компенсацій 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</si>
  <si>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</si>
  <si>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</si>
  <si>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</si>
  <si>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</si>
  <si>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</si>
  <si>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</si>
  <si>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Видатки на поховання учасників бойових дій та осіб з інвалідністю внаслідок війни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</si>
  <si>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</si>
  <si>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дотації з місцевого бюджету </t>
  </si>
  <si>
    <t>0712151</t>
  </si>
  <si>
    <t>2151</t>
  </si>
  <si>
    <t>0712152</t>
  </si>
  <si>
    <t>2152</t>
  </si>
  <si>
    <t>Забезпечення діяльності інших закладів у сфері охорони здоров’я,</t>
  </si>
  <si>
    <t>Інші програми та заходи у сфері охорони здоров’я,</t>
  </si>
  <si>
    <t>0213241</t>
  </si>
  <si>
    <t>0913242</t>
  </si>
  <si>
    <t>0919270</t>
  </si>
  <si>
    <t>9270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</si>
  <si>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</si>
  <si>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</si>
  <si>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</si>
  <si>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</si>
  <si>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</si>
  <si>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2717370</t>
  </si>
  <si>
    <t>7370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</si>
  <si>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</si>
  <si>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Заходи із запобігання та ліквідації надзвичайних ситуацій та наслідків стихійного лиха</t>
  </si>
  <si>
    <t>1219730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</si>
  <si>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</si>
  <si>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</si>
  <si>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1113133</t>
  </si>
  <si>
    <t>3133</t>
  </si>
  <si>
    <t>Інші заходи та заклади молодіжної політики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</si>
  <si>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</si>
  <si>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</si>
  <si>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</si>
  <si>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</si>
  <si>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</si>
  <si>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04100000000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</si>
  <si>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</si>
  <si>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</si>
  <si>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Підготовка кадрів закладами вищої освіти</t>
  </si>
  <si>
    <t>0819770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</si>
  <si>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</si>
  <si>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субвенція з обласного бюджету до місцевих бюджетів на соціально-економічний розвиток окремих територій</t>
  </si>
  <si>
    <t>Субвенція з місцевого бюджету на забезпечення якісної, сучасної та доступної загальної середньої освіти „Нова українська школа” за рахунок відповідної субвенції з державного бюджету</t>
  </si>
  <si>
    <t>1300000</t>
  </si>
  <si>
    <t>1310000</t>
  </si>
  <si>
    <t>Управління паливно-енергетичного комплексу та енергозбереження Дніпропетровської обласної державної адміністрації</t>
  </si>
  <si>
    <t>3800000</t>
  </si>
  <si>
    <t>3810000</t>
  </si>
  <si>
    <t>Управління внутрішнього аудиту Дніпропетровської обласної державної адміністрації</t>
  </si>
  <si>
    <t>1117325</t>
  </si>
  <si>
    <t>0719430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</si>
  <si>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</si>
  <si>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0619380</t>
  </si>
  <si>
    <t>9380</t>
  </si>
  <si>
    <t xml:space="preserve"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 </t>
  </si>
  <si>
    <t>3000000</t>
  </si>
  <si>
    <t>Управління з питань учасників АТО Дніпропетровської обласної державної адміністрації</t>
  </si>
  <si>
    <t>3010000</t>
  </si>
  <si>
    <t>3015061</t>
  </si>
  <si>
    <t>1517369</t>
  </si>
  <si>
    <t>7369</t>
  </si>
  <si>
    <t>3014082</t>
  </si>
  <si>
    <t>3013242</t>
  </si>
  <si>
    <t>Лікарсько-акушерська допомога вагітним, породіллям та новонародженим</t>
  </si>
  <si>
    <t>Екстрена та швидка медична допомога населенню</t>
  </si>
  <si>
    <t>Стоматологічна допомога населенню</t>
  </si>
  <si>
    <t>Програми і централізовані заходи профілактики ВІЛ-інфекції/СНІДу</t>
  </si>
  <si>
    <t>Субвенція з місцевого бюджету державному бюджету на виконання програм соціально-економічного розвитку регіонів</t>
  </si>
  <si>
    <t>Резервний фонд місцевого бюджету</t>
  </si>
  <si>
    <t>8710</t>
  </si>
  <si>
    <t>3718710</t>
  </si>
  <si>
    <t>Спеціалізована амбулаторно-поліклінічна допомога населенню</t>
  </si>
  <si>
    <t>1000000</t>
  </si>
  <si>
    <t>1010000</t>
  </si>
  <si>
    <t>1014010</t>
  </si>
  <si>
    <t>1014020</t>
  </si>
  <si>
    <t>1014030</t>
  </si>
  <si>
    <t>1014040</t>
  </si>
  <si>
    <t>1014060</t>
  </si>
  <si>
    <t>1014082</t>
  </si>
  <si>
    <t>1018410</t>
  </si>
  <si>
    <t>0611022</t>
  </si>
  <si>
    <t>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</si>
  <si>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</si>
  <si>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0611023</t>
  </si>
  <si>
    <t>1023</t>
  </si>
  <si>
    <t>Надання загальної середньої освіти спеціалізованими закладами загальної середньої освіти</t>
  </si>
  <si>
    <t>0611025</t>
  </si>
  <si>
    <t>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</si>
  <si>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</si>
  <si>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0611032</t>
  </si>
  <si>
    <t>1032</t>
  </si>
  <si>
    <t>0611033</t>
  </si>
  <si>
    <t>1033</t>
  </si>
  <si>
    <t>0611035</t>
  </si>
  <si>
    <t>1035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</si>
  <si>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</si>
  <si>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</si>
  <si>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</si>
  <si>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</si>
  <si>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</si>
  <si>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</si>
  <si>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0611101</t>
  </si>
  <si>
    <t>1101</t>
  </si>
  <si>
    <t>Підготовка кадрів закладами фахової передвищої освіти за рахунок коштів місцевого бюджету</t>
  </si>
  <si>
    <t>0611102</t>
  </si>
  <si>
    <t>1102</t>
  </si>
  <si>
    <t>Підготовка кадрів закладами фахової передвищої освіти за рахунок освітньої субвенції</t>
  </si>
  <si>
    <t>0611130</t>
  </si>
  <si>
    <t>0611141</t>
  </si>
  <si>
    <t>1141</t>
  </si>
  <si>
    <t>0611142</t>
  </si>
  <si>
    <t>1142</t>
  </si>
  <si>
    <t>0711101</t>
  </si>
  <si>
    <t>0711102</t>
  </si>
  <si>
    <t>1011101</t>
  </si>
  <si>
    <t>1011102</t>
  </si>
  <si>
    <t>1011110</t>
  </si>
  <si>
    <t>0111141</t>
  </si>
  <si>
    <t>субвенція з обласного бюджету до місцевих бюджетів на співфінансування органів місцевого самоврядування області - переможців конкурсів, учасників спільних проєктів (програм), державних, міжнародних, громадських організацій (фондів), спрямованих на розвиток місцевого самоврядування, - Швейцарсько-Український проєкт „Підтримка децентралізації в Україні” DESPRO</t>
  </si>
  <si>
    <t>0211120</t>
  </si>
  <si>
    <t>2311142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</si>
  <si>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</si>
  <si>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3011142</t>
  </si>
  <si>
    <t>Утримання та забезпечення діяльності центрів соціальних служб</t>
  </si>
  <si>
    <t>Надання фінансової підтримки громадським об ’єднанням ветеранів і осіб з інвалідністю, діяльність яких має соціальну спрямованість</t>
  </si>
  <si>
    <t>Утримання та розвиток автомобільних доріг та дорожньої інфраструктури за рахунок субвенції з державного бюджету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</si>
  <si>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</si>
  <si>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Реалізація проектів з реконструкції, капітального ремонту приймальних відділень в опорних закладах охорони здоров’я у госпітальних округах</t>
  </si>
  <si>
    <t>1517324</t>
  </si>
  <si>
    <t>7324</t>
  </si>
  <si>
    <t>Будівництво установ та закладів культури</t>
  </si>
  <si>
    <t>7363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</si>
  <si>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</si>
  <si>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</si>
  <si>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</si>
  <si>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</si>
  <si>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</si>
  <si>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0719490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</si>
  <si>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</si>
  <si>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1517368</t>
  </si>
  <si>
    <t>7368</t>
  </si>
  <si>
    <t>Виконання інвестиційних проектів за рахунок субвенцій з інших бюджетів</t>
  </si>
  <si>
    <t>1217310</t>
  </si>
  <si>
    <t>7310</t>
  </si>
  <si>
    <t>Будівництво об'єктів житлово-комунального господарства</t>
  </si>
  <si>
    <t>1517323</t>
  </si>
  <si>
    <t>7323</t>
  </si>
  <si>
    <t>Будівництво установ та закладів соціальної сфери</t>
  </si>
  <si>
    <t>Департамент інформаційної діяльності та комунікацій з громадськістю  Дніпропетровської обласної державної адміністрації</t>
  </si>
  <si>
    <t>Департамент цифрової трансформації, інформаційних технологій та електронного урядування Дніпропетровської обласної державної адміністрації</t>
  </si>
  <si>
    <t>Управління культури, туризму, національностей і релігій Дніпропетровської обласної державної адміністрації</t>
  </si>
  <si>
    <t>1017324</t>
  </si>
  <si>
    <t>1017340</t>
  </si>
  <si>
    <t>7340</t>
  </si>
  <si>
    <t>Проектування, реставрація та охорона пам’яток архітектури</t>
  </si>
  <si>
    <t>0617321</t>
  </si>
  <si>
    <t>0619320</t>
  </si>
  <si>
    <t>9320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</si>
  <si>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</si>
  <si>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1062</t>
  </si>
  <si>
    <t>1063</t>
  </si>
  <si>
    <t>1065</t>
  </si>
  <si>
    <t>1094</t>
  </si>
  <si>
    <t>1104</t>
  </si>
  <si>
    <t>0913241</t>
  </si>
  <si>
    <t>1217363</t>
  </si>
  <si>
    <t>0511</t>
  </si>
  <si>
    <t>Охорона та раціональне використання природних ресурсів</t>
  </si>
  <si>
    <t>1217640</t>
  </si>
  <si>
    <t>7640</t>
  </si>
  <si>
    <t>Заходи з енергозбереження</t>
  </si>
  <si>
    <t>Фінансова підтримка на утримання місцевих осередків (рад) всеукраїнських об’єднань фізкультурно-спортивної спрямованості</t>
  </si>
  <si>
    <t>1517340</t>
  </si>
  <si>
    <t>Проектування, реставрація та охорона пам'яток архітектури</t>
  </si>
  <si>
    <t>1517370</t>
  </si>
  <si>
    <t>0611062</t>
  </si>
  <si>
    <t>0611063</t>
  </si>
  <si>
    <t>0611065</t>
  </si>
  <si>
    <t>0611094</t>
  </si>
  <si>
    <t>0611104</t>
  </si>
  <si>
    <t>Підготовка кадрів закладами професійної (професійно-технічної) освіти та іншими закладами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</si>
  <si>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Підготовка кадрів закладами фахової передвищої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</si>
  <si>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 xml:space="preserve">субвенція з обласного бюджету до місцевих бюджетів на фінансування переможців обласного конкурсу проєктів і програм розвитку місцевого самоврядування </t>
  </si>
  <si>
    <t>0817323</t>
  </si>
  <si>
    <t>В. ТЮРІН</t>
  </si>
  <si>
    <t>0611046</t>
  </si>
  <si>
    <t>1046</t>
  </si>
  <si>
    <t>Централізовані заходи у сфері освіти</t>
  </si>
  <si>
    <t>1217368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</si>
  <si>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</si>
  <si>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</si>
  <si>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</si>
  <si>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1517363</t>
  </si>
  <si>
    <t>Виконання інвестиційних проектів в рамках здійснення заходів щодо соціально-економічного розвитку окремих територій,</t>
  </si>
  <si>
    <t>0611181</t>
  </si>
  <si>
    <t>1181</t>
  </si>
  <si>
    <t>0611182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</si>
  <si>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</si>
  <si>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</si>
  <si>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</si>
  <si>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1217380</t>
  </si>
  <si>
    <t>7380</t>
  </si>
  <si>
    <t>1517380</t>
  </si>
  <si>
    <t>1217426</t>
  </si>
  <si>
    <t>7426</t>
  </si>
  <si>
    <t>0455</t>
  </si>
  <si>
    <t>Інші заходи у сфері електротранспорту,</t>
  </si>
  <si>
    <t>0711120</t>
  </si>
  <si>
    <t>0811120</t>
  </si>
  <si>
    <t>0911120</t>
  </si>
  <si>
    <t>1011120</t>
  </si>
  <si>
    <t>1111120</t>
  </si>
  <si>
    <t>1211120</t>
  </si>
  <si>
    <t>1311120</t>
  </si>
  <si>
    <t>1511120</t>
  </si>
  <si>
    <t>1611120</t>
  </si>
  <si>
    <t>2011120</t>
  </si>
  <si>
    <t>2211120</t>
  </si>
  <si>
    <t>2311120</t>
  </si>
  <si>
    <t>2511120</t>
  </si>
  <si>
    <t>2711120</t>
  </si>
  <si>
    <t>2811120</t>
  </si>
  <si>
    <t>2911120</t>
  </si>
  <si>
    <t>3011120</t>
  </si>
  <si>
    <t>3211120</t>
  </si>
  <si>
    <t>3711120</t>
  </si>
  <si>
    <t>3811120</t>
  </si>
  <si>
    <t>1117368</t>
  </si>
  <si>
    <t>1117380</t>
  </si>
  <si>
    <t>1017622</t>
  </si>
  <si>
    <t>2017693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</si>
  <si>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</si>
  <si>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0717322</t>
  </si>
  <si>
    <t>0717321</t>
  </si>
  <si>
    <t>1517310</t>
  </si>
  <si>
    <t>0611191</t>
  </si>
  <si>
    <t>1191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</si>
  <si>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</si>
  <si>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обласного бюджету до місцевих бюджетів на оновлення матеріально-технічної бази закладів освіти</t>
  </si>
  <si>
    <t>0617363</t>
  </si>
  <si>
    <t>0817363</t>
  </si>
  <si>
    <t>1117370</t>
  </si>
  <si>
    <t>Виконання інвестиційних проектів за рахунок інших субвенцій з державного бюджету</t>
  </si>
  <si>
    <t>0611222</t>
  </si>
  <si>
    <t>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</si>
  <si>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</si>
  <si>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0611043</t>
  </si>
  <si>
    <t>1043</t>
  </si>
  <si>
    <t>0611221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</si>
  <si>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</si>
  <si>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</si>
  <si>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Департамент молоді і спорту Дніпропетровської обласної державної адміністрації</t>
  </si>
  <si>
    <t>Спеціалізована стаціонарна медична допомога населенню,</t>
  </si>
  <si>
    <t>Розподіл видатків обласного бюджету на 2022 рік</t>
  </si>
  <si>
    <t>субвенція з обласного бюджету бюджетам територіальних громад на виконання доручень виборців депутатами обласної ради у 2022 році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</si>
  <si>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</si>
  <si>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</si>
  <si>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</si>
  <si>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0819210</t>
  </si>
  <si>
    <t>9210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</si>
  <si>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</si>
  <si>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Фінансова підтримка регіональних всеукраїнських об’єднань фізкультурно-спортивної спрямованості для проведення навчально-тренувальної та спортивної роботи</t>
  </si>
  <si>
    <t>0613140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</si>
  <si>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</t>
  </si>
  <si>
    <t>Надання загальної середньої освіти спеціалізованими закладами загальної середньої освіти,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</si>
  <si>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</si>
  <si>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</si>
  <si>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(грн)</t>
  </si>
  <si>
    <t>1217370</t>
  </si>
  <si>
    <t>1512020</t>
  </si>
  <si>
    <t>Спеціалізована стаціонарна медична допомога населенню</t>
  </si>
  <si>
    <t>Реалізація проектів в рамках Надзвичайної кредитної програми для відновлення України</t>
  </si>
  <si>
    <t>Багатопрофільна стаціонарна медична допомога населенню</t>
  </si>
  <si>
    <t>Інформаційно-методичне та просвітницьке забезпечення в галузі охорони здоров'я</t>
  </si>
  <si>
    <t>Додаток 3
до розпорядження голови обласної ради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</si>
  <si>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</si>
  <si>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 xml:space="preserve">           Керуючий справами виконавчого апарату обласної ради        </t>
  </si>
  <si>
    <t>Здійснення заходів та реалізація проектів на виконання Державної цільової соціальної програми „Молодь України”</t>
  </si>
  <si>
    <t>Забезпечення діяльності місцевих центрів фізичного здоров'я населення „Спорт для всіх” та проведення фізкультурно-масових заходів серед населення регіону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</si>
  <si>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</si>
  <si>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3719160</t>
  </si>
  <si>
    <t>9160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</si>
</sst>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#,##0.0"/>
  </numFmts>
  <fonts count="59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8"/>
      <name val="Times New Roman"/>
      <family val="1"/>
      <charset val="204"/>
    </font>
    <font>
      <sz val="30"/>
      <name val="Times New Roman"/>
      <family val="1"/>
      <charset val="204"/>
    </font>
    <font>
      <b/>
      <sz val="40"/>
      <name val="Times New Roman"/>
      <family val="1"/>
      <charset val="204"/>
    </font>
    <font>
      <sz val="36"/>
      <name val="Times New Roman"/>
      <family val="1"/>
      <charset val="204"/>
    </font>
    <font>
      <sz val="40"/>
      <name val="Times New Roman"/>
      <family val="1"/>
      <charset val="204"/>
    </font>
    <font>
      <sz val="32"/>
      <name val="Times New Roman"/>
      <family val="1"/>
      <charset val="204"/>
    </font>
    <font>
      <sz val="44"/>
      <name val="Times New Roman"/>
      <family val="1"/>
      <charset val="204"/>
    </font>
    <font>
      <u/>
      <sz val="36"/>
      <name val="Times New Roman"/>
      <family val="1"/>
      <charset val="204"/>
    </font>
    <font>
      <sz val="38"/>
      <name val="Times New Roman"/>
      <family val="1"/>
      <charset val="204"/>
    </font>
    <font>
      <b/>
      <u/>
      <sz val="40"/>
      <name val="Times New Roman"/>
      <family val="1"/>
      <charset val="204"/>
    </font>
    <font>
      <u/>
      <sz val="40"/>
      <name val="Times New Roman"/>
      <family val="1"/>
      <charset val="204"/>
    </font>
    <font>
      <i/>
      <sz val="40"/>
      <name val="Times New Roman"/>
      <family val="1"/>
      <charset val="204"/>
    </font>
    <font>
      <b/>
      <i/>
      <sz val="40"/>
      <name val="Times New Roman"/>
      <family val="1"/>
      <charset val="204"/>
    </font>
    <font>
      <i/>
      <u/>
      <sz val="40"/>
      <name val="Times New Roman"/>
      <family val="1"/>
      <charset val="204"/>
    </font>
    <font>
      <b/>
      <i/>
      <u/>
      <sz val="40"/>
      <name val="Times New Roman"/>
      <family val="1"/>
      <charset val="204"/>
    </font>
    <font>
      <b/>
      <u/>
      <sz val="38"/>
      <name val="Times New Roman"/>
      <family val="1"/>
      <charset val="204"/>
    </font>
    <font>
      <u/>
      <sz val="38"/>
      <name val="Times New Roman"/>
      <family val="1"/>
      <charset val="204"/>
    </font>
    <font>
      <i/>
      <sz val="38"/>
      <name val="Times New Roman"/>
      <family val="1"/>
      <charset val="204"/>
    </font>
    <font>
      <b/>
      <sz val="38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46"/>
      <name val="Times New Roman"/>
      <family val="1"/>
      <charset val="204"/>
    </font>
    <font>
      <b/>
      <sz val="48"/>
      <name val="Times New Roman"/>
      <family val="1"/>
      <charset val="204"/>
    </font>
    <font>
      <sz val="42"/>
      <name val="Times New Roman"/>
      <family val="1"/>
      <charset val="204"/>
    </font>
    <font>
      <sz val="11"/>
      <color theme="1"/>
      <name val="Calibri"/>
      <family val="2"/>
      <scheme val="minor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38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0">
    <xf numFmtId="0" fontId="0" fillId="0" borderId="0"/>
    <xf numFmtId="0" fontId="1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6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2" fillId="20" borderId="1" applyNumberFormat="0" applyAlignment="0" applyProtection="0"/>
    <xf numFmtId="0" fontId="6" fillId="21" borderId="2" applyNumberFormat="0" applyAlignment="0" applyProtection="0"/>
    <xf numFmtId="0" fontId="11" fillId="21" borderId="1" applyNumberFormat="0" applyAlignment="0" applyProtection="0"/>
    <xf numFmtId="0" fontId="26" fillId="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top"/>
    </xf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23" fillId="22" borderId="5" applyNumberFormat="0" applyAlignment="0" applyProtection="0"/>
    <xf numFmtId="0" fontId="24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6" fillId="0" borderId="0"/>
    <xf numFmtId="0" fontId="55" fillId="0" borderId="0"/>
    <xf numFmtId="0" fontId="2" fillId="0" borderId="0"/>
    <xf numFmtId="0" fontId="15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23" borderId="6" applyNumberFormat="0" applyFont="0" applyAlignment="0" applyProtection="0"/>
    <xf numFmtId="0" fontId="1" fillId="23" borderId="6" applyNumberFormat="0" applyFont="0" applyAlignment="0" applyProtection="0"/>
    <xf numFmtId="0" fontId="17" fillId="24" borderId="6" applyNumberFormat="0" applyAlignment="0" applyProtection="0"/>
    <xf numFmtId="0" fontId="15" fillId="0" borderId="0"/>
    <xf numFmtId="0" fontId="25" fillId="0" borderId="0" applyNumberFormat="0" applyFill="0" applyBorder="0" applyAlignment="0" applyProtection="0"/>
  </cellStyleXfs>
  <cellXfs count="73">
    <xf numFmtId="0" fontId="0" fillId="0" borderId="0" xfId="0"/>
    <xf numFmtId="0" fontId="27" fillId="0" borderId="0" xfId="88" applyNumberFormat="1" applyFont="1" applyFill="1" applyAlignment="1" applyProtection="1">
      <alignment vertical="center" wrapText="1"/>
    </xf>
    <xf numFmtId="0" fontId="2" fillId="0" borderId="0" xfId="0" applyFont="1" applyFill="1"/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0" xfId="0" applyNumberFormat="1" applyFont="1" applyFill="1" applyAlignment="1" applyProtection="1"/>
    <xf numFmtId="0" fontId="14" fillId="0" borderId="0" xfId="82" applyFont="1" applyFill="1" applyBorder="1" applyAlignment="1">
      <alignment wrapText="1"/>
    </xf>
    <xf numFmtId="3" fontId="14" fillId="0" borderId="0" xfId="82" applyNumberFormat="1" applyFont="1" applyFill="1" applyBorder="1" applyAlignment="1">
      <alignment wrapText="1"/>
    </xf>
    <xf numFmtId="0" fontId="14" fillId="0" borderId="0" xfId="82" applyFont="1" applyFill="1" applyAlignment="1">
      <alignment horizontal="left"/>
    </xf>
    <xf numFmtId="188" fontId="13" fillId="0" borderId="0" xfId="0" applyNumberFormat="1" applyFont="1" applyFill="1" applyAlignment="1" applyProtection="1"/>
    <xf numFmtId="0" fontId="30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NumberFormat="1" applyFont="1" applyFill="1" applyAlignment="1" applyProtection="1">
      <alignment vertical="top"/>
    </xf>
    <xf numFmtId="0" fontId="2" fillId="0" borderId="7" xfId="0" applyFont="1" applyFill="1" applyBorder="1" applyAlignment="1">
      <alignment horizontal="center"/>
    </xf>
    <xf numFmtId="0" fontId="2" fillId="0" borderId="0" xfId="0" applyNumberFormat="1" applyFont="1" applyFill="1" applyAlignment="1" applyProtection="1"/>
    <xf numFmtId="0" fontId="19" fillId="0" borderId="0" xfId="82" applyFont="1" applyFill="1" applyAlignment="1"/>
    <xf numFmtId="3" fontId="2" fillId="0" borderId="0" xfId="0" applyNumberFormat="1" applyFont="1" applyFill="1" applyAlignment="1" applyProtection="1"/>
    <xf numFmtId="0" fontId="19" fillId="0" borderId="0" xfId="82" applyFont="1" applyFill="1" applyAlignment="1">
      <alignment horizontal="left"/>
    </xf>
    <xf numFmtId="188" fontId="2" fillId="0" borderId="0" xfId="0" applyNumberFormat="1" applyFont="1" applyFill="1" applyAlignment="1" applyProtection="1"/>
    <xf numFmtId="0" fontId="37" fillId="0" borderId="0" xfId="0" applyNumberFormat="1" applyFont="1" applyFill="1" applyAlignment="1" applyProtection="1"/>
    <xf numFmtId="0" fontId="37" fillId="0" borderId="0" xfId="82" applyFont="1" applyFill="1" applyAlignment="1"/>
    <xf numFmtId="3" fontId="40" fillId="0" borderId="8" xfId="73" applyNumberFormat="1" applyFont="1" applyFill="1" applyBorder="1" applyAlignment="1">
      <alignment vertical="center"/>
    </xf>
    <xf numFmtId="3" fontId="41" fillId="0" borderId="8" xfId="73" applyNumberFormat="1" applyFont="1" applyFill="1" applyBorder="1" applyAlignment="1">
      <alignment vertical="center"/>
    </xf>
    <xf numFmtId="3" fontId="35" fillId="0" borderId="8" xfId="73" applyNumberFormat="1" applyFont="1" applyFill="1" applyBorder="1" applyAlignment="1">
      <alignment vertical="center"/>
    </xf>
    <xf numFmtId="3" fontId="33" fillId="0" borderId="8" xfId="73" applyNumberFormat="1" applyFont="1" applyFill="1" applyBorder="1" applyAlignment="1">
      <alignment vertical="center"/>
    </xf>
    <xf numFmtId="3" fontId="42" fillId="0" borderId="8" xfId="73" applyNumberFormat="1" applyFont="1" applyFill="1" applyBorder="1" applyAlignment="1">
      <alignment vertical="center"/>
    </xf>
    <xf numFmtId="3" fontId="43" fillId="0" borderId="8" xfId="73" applyNumberFormat="1" applyFont="1" applyFill="1" applyBorder="1" applyAlignment="1">
      <alignment vertical="center"/>
    </xf>
    <xf numFmtId="3" fontId="56" fillId="0" borderId="8" xfId="73" applyNumberFormat="1" applyFont="1" applyFill="1" applyBorder="1" applyAlignment="1">
      <alignment vertical="center"/>
    </xf>
    <xf numFmtId="3" fontId="57" fillId="0" borderId="8" xfId="73" applyNumberFormat="1" applyFont="1" applyFill="1" applyBorder="1" applyAlignment="1">
      <alignment vertical="center"/>
    </xf>
    <xf numFmtId="3" fontId="44" fillId="0" borderId="8" xfId="73" applyNumberFormat="1" applyFont="1" applyFill="1" applyBorder="1" applyAlignment="1">
      <alignment vertical="center"/>
    </xf>
    <xf numFmtId="3" fontId="45" fillId="0" borderId="8" xfId="73" applyNumberFormat="1" applyFont="1" applyFill="1" applyBorder="1" applyAlignment="1">
      <alignment vertical="center"/>
    </xf>
    <xf numFmtId="49" fontId="46" fillId="0" borderId="8" xfId="0" applyNumberFormat="1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left" vertical="center" wrapText="1"/>
    </xf>
    <xf numFmtId="49" fontId="47" fillId="0" borderId="8" xfId="0" applyNumberFormat="1" applyFont="1" applyFill="1" applyBorder="1" applyAlignment="1">
      <alignment horizontal="center" vertical="center" wrapText="1"/>
    </xf>
    <xf numFmtId="0" fontId="47" fillId="0" borderId="8" xfId="0" applyFont="1" applyFill="1" applyBorder="1" applyAlignment="1">
      <alignment horizontal="justify" vertical="center" wrapText="1"/>
    </xf>
    <xf numFmtId="49" fontId="39" fillId="0" borderId="8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left" vertical="center" wrapText="1"/>
    </xf>
    <xf numFmtId="0" fontId="47" fillId="0" borderId="8" xfId="0" applyFont="1" applyFill="1" applyBorder="1" applyAlignment="1">
      <alignment horizontal="left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left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vertical="center" wrapText="1"/>
    </xf>
    <xf numFmtId="0" fontId="39" fillId="0" borderId="8" xfId="0" applyFont="1" applyFill="1" applyBorder="1" applyAlignment="1">
      <alignment horizontal="center" vertical="center" wrapText="1"/>
    </xf>
    <xf numFmtId="49" fontId="58" fillId="0" borderId="8" xfId="0" applyNumberFormat="1" applyFont="1" applyFill="1" applyBorder="1" applyAlignment="1">
      <alignment horizontal="center" vertical="center" wrapText="1"/>
    </xf>
    <xf numFmtId="0" fontId="58" fillId="0" borderId="8" xfId="0" applyFont="1" applyFill="1" applyBorder="1" applyAlignment="1">
      <alignment horizontal="left" vertical="center" wrapText="1"/>
    </xf>
    <xf numFmtId="0" fontId="49" fillId="0" borderId="8" xfId="0" applyFont="1" applyFill="1" applyBorder="1" applyAlignment="1">
      <alignment horizontal="left" vertical="center" wrapText="1"/>
    </xf>
    <xf numFmtId="0" fontId="36" fillId="0" borderId="7" xfId="0" applyNumberFormat="1" applyFont="1" applyFill="1" applyBorder="1" applyAlignment="1" applyProtection="1">
      <alignment horizontal="right" vertical="center"/>
    </xf>
    <xf numFmtId="49" fontId="49" fillId="0" borderId="8" xfId="0" applyNumberFormat="1" applyFont="1" applyFill="1" applyBorder="1" applyAlignment="1">
      <alignment horizontal="center" vertical="center" wrapText="1"/>
    </xf>
    <xf numFmtId="0" fontId="53" fillId="0" borderId="0" xfId="82" applyFont="1" applyFill="1" applyBorder="1" applyAlignment="1">
      <alignment wrapText="1"/>
    </xf>
    <xf numFmtId="0" fontId="53" fillId="0" borderId="0" xfId="82" applyFont="1" applyFill="1" applyBorder="1" applyAlignment="1">
      <alignment horizontal="left" wrapText="1"/>
    </xf>
    <xf numFmtId="49" fontId="39" fillId="0" borderId="8" xfId="0" applyNumberFormat="1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50" fillId="0" borderId="8" xfId="0" applyNumberFormat="1" applyFont="1" applyFill="1" applyBorder="1" applyAlignment="1" applyProtection="1">
      <alignment horizontal="center" vertical="center" wrapText="1"/>
    </xf>
    <xf numFmtId="0" fontId="32" fillId="0" borderId="8" xfId="0" applyNumberFormat="1" applyFont="1" applyFill="1" applyBorder="1" applyAlignment="1" applyProtection="1">
      <alignment horizontal="center" vertical="center" wrapText="1"/>
    </xf>
    <xf numFmtId="0" fontId="53" fillId="0" borderId="0" xfId="82" applyFont="1" applyFill="1" applyAlignment="1">
      <alignment horizontal="left"/>
    </xf>
    <xf numFmtId="0" fontId="54" fillId="0" borderId="0" xfId="88" applyNumberFormat="1" applyFont="1" applyFill="1" applyAlignment="1" applyProtection="1">
      <alignment horizontal="left" vertical="center" wrapText="1"/>
    </xf>
    <xf numFmtId="0" fontId="34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88" applyNumberFormat="1" applyFont="1" applyFill="1" applyAlignment="1" applyProtection="1">
      <alignment horizontal="left" vertical="center" wrapText="1"/>
    </xf>
    <xf numFmtId="0" fontId="51" fillId="0" borderId="8" xfId="0" applyNumberFormat="1" applyFont="1" applyFill="1" applyBorder="1" applyAlignment="1" applyProtection="1">
      <alignment horizontal="center" vertical="center" wrapText="1"/>
    </xf>
    <xf numFmtId="49" fontId="38" fillId="0" borderId="0" xfId="0" applyNumberFormat="1" applyFont="1" applyFill="1" applyBorder="1" applyAlignment="1" applyProtection="1">
      <alignment horizontal="center" wrapText="1"/>
    </xf>
    <xf numFmtId="0" fontId="14" fillId="0" borderId="0" xfId="82" applyFont="1" applyFill="1" applyBorder="1" applyAlignment="1">
      <alignment horizontal="left" wrapText="1"/>
    </xf>
    <xf numFmtId="0" fontId="52" fillId="0" borderId="0" xfId="0" applyNumberFormat="1" applyFont="1" applyFill="1" applyBorder="1" applyAlignment="1" applyProtection="1">
      <alignment horizontal="center" vertical="top" wrapText="1"/>
    </xf>
    <xf numFmtId="0" fontId="31" fillId="0" borderId="8" xfId="0" applyNumberFormat="1" applyFont="1" applyFill="1" applyBorder="1" applyAlignment="1" applyProtection="1">
      <alignment horizontal="center" vertical="center" wrapText="1"/>
    </xf>
  </cellXfs>
  <cellStyles count="90">
    <cellStyle name="20% - Акцент1" xfId="1"/>
    <cellStyle name="20% - Акцент1 2" xfId="2"/>
    <cellStyle name="20% - Акцент1_Додатки 2 2016" xfId="3"/>
    <cellStyle name="20% - Акцент2" xfId="4"/>
    <cellStyle name="20% - Акцент2 2" xfId="5"/>
    <cellStyle name="20% - Акцент2_Додатки 2 2016" xfId="6"/>
    <cellStyle name="20% - Акцент3" xfId="7"/>
    <cellStyle name="20% - Акцент3 2" xfId="8"/>
    <cellStyle name="20% - Акцент3_Додатки 2 2016" xfId="9"/>
    <cellStyle name="20% - Акцент4" xfId="10"/>
    <cellStyle name="20% - Акцент4 2" xfId="11"/>
    <cellStyle name="20% - Акцент4_Додатки 2 2016" xfId="12"/>
    <cellStyle name="20% - Акцент5" xfId="13"/>
    <cellStyle name="20% - Акцент5 2" xfId="14"/>
    <cellStyle name="20% - Акцент5_Додатки 2 2016" xfId="15"/>
    <cellStyle name="20% - Акцент6" xfId="16"/>
    <cellStyle name="20% - Акцент6 2" xfId="17"/>
    <cellStyle name="20% - Акцент6_Додатки 2 2016" xfId="18"/>
    <cellStyle name="40% - Акцент1" xfId="19"/>
    <cellStyle name="40% - Акцент1 2" xfId="20"/>
    <cellStyle name="40% - Акцент1_Додатки 2 2016" xfId="21"/>
    <cellStyle name="40% - Акцент2" xfId="22"/>
    <cellStyle name="40% - Акцент2 2" xfId="23"/>
    <cellStyle name="40% - Акцент2_Додатки 2 2016" xfId="24"/>
    <cellStyle name="40% - Акцент3" xfId="25"/>
    <cellStyle name="40% - Акцент3 2" xfId="26"/>
    <cellStyle name="40% - Акцент3_Додатки 2 2016" xfId="27"/>
    <cellStyle name="40% - Акцент4" xfId="28"/>
    <cellStyle name="40% - Акцент4 2" xfId="29"/>
    <cellStyle name="40% - Акцент4_Додатки 2 2016" xfId="30"/>
    <cellStyle name="40% - Акцент5" xfId="31"/>
    <cellStyle name="40% - Акцент5 2" xfId="32"/>
    <cellStyle name="40% - Акцент5_Додатки 2 2016" xfId="33"/>
    <cellStyle name="40% - Акцент6" xfId="34"/>
    <cellStyle name="40% - Акцент6 2" xfId="35"/>
    <cellStyle name="40% - Акцент6_Додатки 2 201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 3" xfId="80"/>
    <cellStyle name="Обычный 4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7 програми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4"/>
  </sheetPr>
  <dimension ref="A1:P315"/>
  <sheetViews>
    <sheetView showGridLines="0" showZeros="0" tabSelected="1" view="pageBreakPreview" zoomScale="30" zoomScaleNormal="90" zoomScaleSheetLayoutView="30" workbookViewId="0">
      <pane xSplit="4" ySplit="10" topLeftCell="E299" activePane="bottomRight" state="frozen"/>
      <selection pane="topRight" activeCell="F1" sqref="F1"/>
      <selection pane="bottomLeft" activeCell="A9" sqref="A9"/>
      <selection pane="bottomRight" activeCell="D305" sqref="D305"/>
    </sheetView>
  </sheetViews>
  <sheetFormatPr defaultColWidth="9.109375" defaultRowHeight="13.2" x14ac:dyDescent="0.25"/>
  <cols>
    <col min="1" max="1" width="41.77734375" style="2" customWidth="1"/>
    <col min="2" max="2" width="46.77734375" style="2" customWidth="1"/>
    <col min="3" max="3" width="48.109375" style="18" customWidth="1"/>
    <col min="4" max="4" width="231.77734375" style="18" customWidth="1"/>
    <col min="5" max="5" width="63.109375" style="18" customWidth="1"/>
    <col min="6" max="6" width="57.109375" style="18" customWidth="1"/>
    <col min="7" max="7" width="58.44140625" style="18" customWidth="1"/>
    <col min="8" max="8" width="50.6640625" style="18" customWidth="1"/>
    <col min="9" max="9" width="52.6640625" style="18" customWidth="1"/>
    <col min="10" max="10" width="57" style="18" customWidth="1"/>
    <col min="11" max="11" width="56" style="18" customWidth="1"/>
    <col min="12" max="12" width="54" style="18" customWidth="1"/>
    <col min="13" max="13" width="48.44140625" style="18" customWidth="1"/>
    <col min="14" max="14" width="44.77734375" style="18" customWidth="1"/>
    <col min="15" max="15" width="56.77734375" style="18" customWidth="1"/>
    <col min="16" max="16" width="61" style="8" customWidth="1"/>
    <col min="17" max="16384" width="9.109375" style="2"/>
  </cols>
  <sheetData>
    <row r="1" spans="1:16" s="15" customFormat="1" ht="98.25" customHeight="1" x14ac:dyDescent="0.3">
      <c r="C1" s="16"/>
      <c r="D1" s="16"/>
      <c r="E1" s="16"/>
      <c r="F1" s="16"/>
      <c r="G1" s="16"/>
      <c r="H1" s="16"/>
      <c r="I1" s="16"/>
      <c r="J1" s="16"/>
      <c r="K1" s="1"/>
      <c r="L1" s="16"/>
      <c r="M1" s="16"/>
      <c r="N1" s="65" t="s">
        <v>589</v>
      </c>
      <c r="O1" s="65"/>
      <c r="P1" s="65"/>
    </row>
    <row r="2" spans="1:16" s="15" customFormat="1" ht="21.75" customHeight="1" x14ac:dyDescent="0.3">
      <c r="C2" s="16"/>
      <c r="D2" s="16"/>
      <c r="E2" s="16"/>
      <c r="F2" s="16"/>
      <c r="G2" s="16"/>
      <c r="H2" s="16"/>
      <c r="I2" s="16"/>
      <c r="J2" s="16"/>
      <c r="K2" s="1"/>
      <c r="L2" s="16"/>
      <c r="M2" s="16"/>
      <c r="N2" s="16"/>
      <c r="O2" s="67"/>
      <c r="P2" s="67"/>
    </row>
    <row r="3" spans="1:16" ht="75.75" customHeight="1" x14ac:dyDescent="0.25">
      <c r="A3" s="71" t="s">
        <v>568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40.5" customHeight="1" x14ac:dyDescent="0.8">
      <c r="A4" s="69" t="s">
        <v>349</v>
      </c>
      <c r="B4" s="69"/>
      <c r="C4" s="69"/>
      <c r="D4" s="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48.75" customHeight="1" x14ac:dyDescent="0.25">
      <c r="A5" s="66" t="s">
        <v>344</v>
      </c>
      <c r="B5" s="66"/>
      <c r="C5" s="66"/>
      <c r="D5" s="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54.75" customHeight="1" x14ac:dyDescent="0.3">
      <c r="C6" s="17"/>
      <c r="D6" s="17"/>
      <c r="E6" s="17"/>
      <c r="F6" s="17"/>
      <c r="G6" s="3"/>
      <c r="H6" s="17"/>
      <c r="I6" s="17"/>
      <c r="J6" s="4"/>
      <c r="K6" s="14"/>
      <c r="L6" s="14"/>
      <c r="M6" s="14"/>
      <c r="N6" s="14"/>
      <c r="O6" s="14"/>
      <c r="P6" s="51" t="s">
        <v>582</v>
      </c>
    </row>
    <row r="7" spans="1:16" ht="61.5" customHeight="1" x14ac:dyDescent="0.25">
      <c r="A7" s="72" t="s">
        <v>345</v>
      </c>
      <c r="B7" s="72" t="s">
        <v>346</v>
      </c>
      <c r="C7" s="72" t="s">
        <v>329</v>
      </c>
      <c r="D7" s="63" t="s">
        <v>347</v>
      </c>
      <c r="E7" s="62" t="s">
        <v>156</v>
      </c>
      <c r="F7" s="62"/>
      <c r="G7" s="62"/>
      <c r="H7" s="62"/>
      <c r="I7" s="62"/>
      <c r="J7" s="62" t="s">
        <v>157</v>
      </c>
      <c r="K7" s="62"/>
      <c r="L7" s="62"/>
      <c r="M7" s="62"/>
      <c r="N7" s="62"/>
      <c r="O7" s="62"/>
      <c r="P7" s="68" t="s">
        <v>158</v>
      </c>
    </row>
    <row r="8" spans="1:16" ht="51" customHeight="1" x14ac:dyDescent="0.25">
      <c r="A8" s="72"/>
      <c r="B8" s="72"/>
      <c r="C8" s="72"/>
      <c r="D8" s="63"/>
      <c r="E8" s="62" t="s">
        <v>330</v>
      </c>
      <c r="F8" s="62" t="s">
        <v>159</v>
      </c>
      <c r="G8" s="62" t="s">
        <v>160</v>
      </c>
      <c r="H8" s="62"/>
      <c r="I8" s="62" t="s">
        <v>161</v>
      </c>
      <c r="J8" s="62" t="s">
        <v>330</v>
      </c>
      <c r="K8" s="62" t="s">
        <v>331</v>
      </c>
      <c r="L8" s="62" t="s">
        <v>159</v>
      </c>
      <c r="M8" s="62" t="s">
        <v>160</v>
      </c>
      <c r="N8" s="62"/>
      <c r="O8" s="62" t="s">
        <v>161</v>
      </c>
      <c r="P8" s="68"/>
    </row>
    <row r="9" spans="1:16" ht="111" customHeight="1" x14ac:dyDescent="0.25">
      <c r="A9" s="72"/>
      <c r="B9" s="72"/>
      <c r="C9" s="72"/>
      <c r="D9" s="63"/>
      <c r="E9" s="62"/>
      <c r="F9" s="62"/>
      <c r="G9" s="62" t="s">
        <v>162</v>
      </c>
      <c r="H9" s="62" t="s">
        <v>163</v>
      </c>
      <c r="I9" s="62"/>
      <c r="J9" s="62"/>
      <c r="K9" s="62" t="s">
        <v>164</v>
      </c>
      <c r="L9" s="62"/>
      <c r="M9" s="62" t="s">
        <v>162</v>
      </c>
      <c r="N9" s="62" t="s">
        <v>163</v>
      </c>
      <c r="O9" s="62"/>
      <c r="P9" s="68"/>
    </row>
    <row r="10" spans="1:16" ht="39.75" customHeight="1" x14ac:dyDescent="0.25">
      <c r="A10" s="72"/>
      <c r="B10" s="72"/>
      <c r="C10" s="72"/>
      <c r="D10" s="63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8"/>
    </row>
    <row r="11" spans="1:16" s="7" customFormat="1" ht="59.25" customHeight="1" x14ac:dyDescent="0.25">
      <c r="A11" s="35" t="s">
        <v>192</v>
      </c>
      <c r="B11" s="35"/>
      <c r="C11" s="35"/>
      <c r="D11" s="36" t="s">
        <v>170</v>
      </c>
      <c r="E11" s="25">
        <f t="shared" ref="E11:P11" si="0">E12</f>
        <v>206298900</v>
      </c>
      <c r="F11" s="25">
        <f t="shared" si="0"/>
        <v>206298900</v>
      </c>
      <c r="G11" s="25">
        <f t="shared" si="0"/>
        <v>44907428</v>
      </c>
      <c r="H11" s="25">
        <f t="shared" si="0"/>
        <v>2707852</v>
      </c>
      <c r="I11" s="25">
        <f t="shared" si="0"/>
        <v>0</v>
      </c>
      <c r="J11" s="25">
        <f t="shared" si="0"/>
        <v>163274700</v>
      </c>
      <c r="K11" s="25">
        <f>K12</f>
        <v>163274700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163274700</v>
      </c>
      <c r="P11" s="25">
        <f t="shared" si="0"/>
        <v>369573600</v>
      </c>
    </row>
    <row r="12" spans="1:16" s="7" customFormat="1" ht="59.25" customHeight="1" x14ac:dyDescent="0.25">
      <c r="A12" s="37" t="s">
        <v>193</v>
      </c>
      <c r="B12" s="37"/>
      <c r="C12" s="37"/>
      <c r="D12" s="38" t="s">
        <v>170</v>
      </c>
      <c r="E12" s="26">
        <f>F12+I12</f>
        <v>206298900</v>
      </c>
      <c r="F12" s="26">
        <f>F13+F14+F16+F19+F17+F15+F18</f>
        <v>206298900</v>
      </c>
      <c r="G12" s="26">
        <f>G13+G14+G16+G19+G17+G15+G18</f>
        <v>44907428</v>
      </c>
      <c r="H12" s="26">
        <f>H13+H14+H16+H19+H17+H15+H18</f>
        <v>2707852</v>
      </c>
      <c r="I12" s="26">
        <f>I13+I14+I16+I19+I17+I15+I18</f>
        <v>0</v>
      </c>
      <c r="J12" s="26">
        <f t="shared" ref="J12:J18" si="1">L12+O12</f>
        <v>163274700</v>
      </c>
      <c r="K12" s="26">
        <f>K13+K14+K16+K19+K17+K15+K18</f>
        <v>163274700</v>
      </c>
      <c r="L12" s="26">
        <f>L13+L14+L16+L19+L17+L15+L18</f>
        <v>0</v>
      </c>
      <c r="M12" s="26">
        <f>M13+M14+M16+M19+M17+M15+M18</f>
        <v>0</v>
      </c>
      <c r="N12" s="26">
        <f>N13+N14+N16+N19+N17+N15+N18</f>
        <v>0</v>
      </c>
      <c r="O12" s="26">
        <f>O13+O14+O16+O19+O17+O15+O18</f>
        <v>163274700</v>
      </c>
      <c r="P12" s="25">
        <f t="shared" ref="P12:P19" si="2">E12+J12</f>
        <v>369573600</v>
      </c>
    </row>
    <row r="13" spans="1:16" s="5" customFormat="1" ht="153.75" customHeight="1" x14ac:dyDescent="0.25">
      <c r="A13" s="39" t="s">
        <v>15</v>
      </c>
      <c r="B13" s="39" t="s">
        <v>16</v>
      </c>
      <c r="C13" s="39" t="s">
        <v>154</v>
      </c>
      <c r="D13" s="40" t="s">
        <v>14</v>
      </c>
      <c r="E13" s="27">
        <f t="shared" ref="E13:E18" si="3">F13+I13</f>
        <v>67946500</v>
      </c>
      <c r="F13" s="27">
        <v>67946500</v>
      </c>
      <c r="G13" s="27">
        <v>40167378</v>
      </c>
      <c r="H13" s="27">
        <v>2547457</v>
      </c>
      <c r="I13" s="27"/>
      <c r="J13" s="27">
        <f t="shared" si="1"/>
        <v>684000</v>
      </c>
      <c r="K13" s="27">
        <v>684000</v>
      </c>
      <c r="L13" s="27"/>
      <c r="M13" s="27"/>
      <c r="N13" s="27"/>
      <c r="O13" s="27">
        <v>684000</v>
      </c>
      <c r="P13" s="28">
        <f t="shared" si="2"/>
        <v>68630500</v>
      </c>
    </row>
    <row r="14" spans="1:16" s="5" customFormat="1" ht="60" customHeight="1" x14ac:dyDescent="0.25">
      <c r="A14" s="39" t="s">
        <v>277</v>
      </c>
      <c r="B14" s="39" t="s">
        <v>142</v>
      </c>
      <c r="C14" s="39" t="s">
        <v>147</v>
      </c>
      <c r="D14" s="40" t="s">
        <v>278</v>
      </c>
      <c r="E14" s="27">
        <f t="shared" si="3"/>
        <v>11451900</v>
      </c>
      <c r="F14" s="27">
        <v>11451900</v>
      </c>
      <c r="G14" s="27"/>
      <c r="H14" s="27"/>
      <c r="I14" s="27"/>
      <c r="J14" s="27">
        <f t="shared" si="1"/>
        <v>0</v>
      </c>
      <c r="K14" s="27"/>
      <c r="L14" s="27"/>
      <c r="M14" s="27"/>
      <c r="N14" s="27"/>
      <c r="O14" s="27"/>
      <c r="P14" s="28">
        <f t="shared" si="2"/>
        <v>11451900</v>
      </c>
    </row>
    <row r="15" spans="1:16" s="5" customFormat="1" ht="60" customHeight="1" x14ac:dyDescent="0.25">
      <c r="A15" s="39" t="s">
        <v>432</v>
      </c>
      <c r="B15" s="39" t="s">
        <v>424</v>
      </c>
      <c r="C15" s="39" t="s">
        <v>171</v>
      </c>
      <c r="D15" s="40" t="s">
        <v>299</v>
      </c>
      <c r="E15" s="27">
        <f>F15+I15</f>
        <v>6546700</v>
      </c>
      <c r="F15" s="27">
        <v>6546700</v>
      </c>
      <c r="G15" s="27">
        <v>4740050</v>
      </c>
      <c r="H15" s="27">
        <v>160395</v>
      </c>
      <c r="I15" s="27"/>
      <c r="J15" s="27">
        <f>L15+O15</f>
        <v>0</v>
      </c>
      <c r="K15" s="27"/>
      <c r="L15" s="27"/>
      <c r="M15" s="27"/>
      <c r="N15" s="27"/>
      <c r="O15" s="27"/>
      <c r="P15" s="28">
        <f t="shared" si="2"/>
        <v>6546700</v>
      </c>
    </row>
    <row r="16" spans="1:16" s="5" customFormat="1" ht="60" customHeight="1" x14ac:dyDescent="0.25">
      <c r="A16" s="39" t="s">
        <v>19</v>
      </c>
      <c r="B16" s="39" t="s">
        <v>20</v>
      </c>
      <c r="C16" s="39" t="s">
        <v>165</v>
      </c>
      <c r="D16" s="40" t="s">
        <v>287</v>
      </c>
      <c r="E16" s="27">
        <f t="shared" si="3"/>
        <v>0</v>
      </c>
      <c r="F16" s="27"/>
      <c r="G16" s="27"/>
      <c r="H16" s="27"/>
      <c r="I16" s="27"/>
      <c r="J16" s="27">
        <f t="shared" si="1"/>
        <v>155000000</v>
      </c>
      <c r="K16" s="27">
        <f>155000000</f>
        <v>155000000</v>
      </c>
      <c r="L16" s="27"/>
      <c r="M16" s="27"/>
      <c r="N16" s="27"/>
      <c r="O16" s="27">
        <f>155000000</f>
        <v>155000000</v>
      </c>
      <c r="P16" s="28">
        <f t="shared" si="2"/>
        <v>155000000</v>
      </c>
    </row>
    <row r="17" spans="1:16" s="5" customFormat="1" ht="60" customHeight="1" x14ac:dyDescent="0.25">
      <c r="A17" s="39" t="s">
        <v>66</v>
      </c>
      <c r="B17" s="39" t="s">
        <v>67</v>
      </c>
      <c r="C17" s="39" t="s">
        <v>165</v>
      </c>
      <c r="D17" s="40" t="s">
        <v>68</v>
      </c>
      <c r="E17" s="27">
        <f>F17+I17</f>
        <v>300700</v>
      </c>
      <c r="F17" s="27">
        <v>300700</v>
      </c>
      <c r="G17" s="27"/>
      <c r="H17" s="27"/>
      <c r="I17" s="27"/>
      <c r="J17" s="27">
        <f>L17+O17</f>
        <v>0</v>
      </c>
      <c r="K17" s="27"/>
      <c r="L17" s="27">
        <v>0</v>
      </c>
      <c r="M17" s="27">
        <v>0</v>
      </c>
      <c r="N17" s="27">
        <v>0</v>
      </c>
      <c r="O17" s="27"/>
      <c r="P17" s="28">
        <f t="shared" si="2"/>
        <v>300700</v>
      </c>
    </row>
    <row r="18" spans="1:16" s="5" customFormat="1" ht="60" customHeight="1" x14ac:dyDescent="0.25">
      <c r="A18" s="39" t="s">
        <v>294</v>
      </c>
      <c r="B18" s="39" t="s">
        <v>292</v>
      </c>
      <c r="C18" s="39" t="s">
        <v>165</v>
      </c>
      <c r="D18" s="40" t="s">
        <v>293</v>
      </c>
      <c r="E18" s="27">
        <f t="shared" si="3"/>
        <v>30053100</v>
      </c>
      <c r="F18" s="27">
        <v>30053100</v>
      </c>
      <c r="G18" s="27"/>
      <c r="H18" s="27"/>
      <c r="I18" s="27"/>
      <c r="J18" s="27">
        <f t="shared" si="1"/>
        <v>7590700</v>
      </c>
      <c r="K18" s="27">
        <v>7590700</v>
      </c>
      <c r="L18" s="27"/>
      <c r="M18" s="27"/>
      <c r="N18" s="27"/>
      <c r="O18" s="27">
        <v>7590700</v>
      </c>
      <c r="P18" s="28">
        <f t="shared" si="2"/>
        <v>37643800</v>
      </c>
    </row>
    <row r="19" spans="1:16" s="5" customFormat="1" ht="60" customHeight="1" x14ac:dyDescent="0.25">
      <c r="A19" s="39" t="s">
        <v>23</v>
      </c>
      <c r="B19" s="39" t="s">
        <v>22</v>
      </c>
      <c r="C19" s="39" t="s">
        <v>142</v>
      </c>
      <c r="D19" s="40" t="s">
        <v>21</v>
      </c>
      <c r="E19" s="27">
        <f>F19+I19</f>
        <v>90000000</v>
      </c>
      <c r="F19" s="27">
        <f>F21+F22+F23</f>
        <v>90000000</v>
      </c>
      <c r="G19" s="27">
        <f t="shared" ref="G19:O19" si="4">G21+G22+G23</f>
        <v>0</v>
      </c>
      <c r="H19" s="27">
        <f t="shared" si="4"/>
        <v>0</v>
      </c>
      <c r="I19" s="27">
        <f t="shared" si="4"/>
        <v>0</v>
      </c>
      <c r="J19" s="27">
        <f>L19+O19</f>
        <v>0</v>
      </c>
      <c r="K19" s="27">
        <f t="shared" si="4"/>
        <v>0</v>
      </c>
      <c r="L19" s="27">
        <f t="shared" si="4"/>
        <v>0</v>
      </c>
      <c r="M19" s="27">
        <f t="shared" si="4"/>
        <v>0</v>
      </c>
      <c r="N19" s="27">
        <f t="shared" si="4"/>
        <v>0</v>
      </c>
      <c r="O19" s="27">
        <f t="shared" si="4"/>
        <v>0</v>
      </c>
      <c r="P19" s="28">
        <f t="shared" si="2"/>
        <v>90000000</v>
      </c>
    </row>
    <row r="20" spans="1:16" s="5" customFormat="1" ht="60" customHeight="1" x14ac:dyDescent="0.25">
      <c r="A20" s="39"/>
      <c r="B20" s="39"/>
      <c r="C20" s="39"/>
      <c r="D20" s="40" t="s">
        <v>167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</row>
    <row r="21" spans="1:16" s="5" customFormat="1" ht="129.75" customHeight="1" x14ac:dyDescent="0.25">
      <c r="A21" s="39"/>
      <c r="B21" s="39"/>
      <c r="C21" s="39"/>
      <c r="D21" s="40" t="s">
        <v>569</v>
      </c>
      <c r="E21" s="27">
        <f>F21+I21</f>
        <v>90000000</v>
      </c>
      <c r="F21" s="27">
        <v>90000000</v>
      </c>
      <c r="G21" s="27"/>
      <c r="H21" s="27"/>
      <c r="I21" s="27"/>
      <c r="J21" s="27">
        <f>L21+O21</f>
        <v>0</v>
      </c>
      <c r="K21" s="27"/>
      <c r="L21" s="27"/>
      <c r="M21" s="27"/>
      <c r="N21" s="27"/>
      <c r="O21" s="27"/>
      <c r="P21" s="28">
        <f>E21+J21</f>
        <v>90000000</v>
      </c>
    </row>
    <row r="22" spans="1:16" s="5" customFormat="1" ht="320.25" hidden="1" customHeight="1" x14ac:dyDescent="0.25">
      <c r="A22" s="39"/>
      <c r="B22" s="39"/>
      <c r="C22" s="39"/>
      <c r="D22" s="40" t="s">
        <v>433</v>
      </c>
      <c r="E22" s="27">
        <f>F22+I22</f>
        <v>0</v>
      </c>
      <c r="F22" s="27"/>
      <c r="G22" s="27"/>
      <c r="H22" s="27"/>
      <c r="I22" s="27"/>
      <c r="J22" s="27">
        <f>L22+O22</f>
        <v>0</v>
      </c>
      <c r="K22" s="27"/>
      <c r="L22" s="27"/>
      <c r="M22" s="27"/>
      <c r="N22" s="27"/>
      <c r="O22" s="27"/>
      <c r="P22" s="28">
        <f>E22+J22</f>
        <v>0</v>
      </c>
    </row>
    <row r="23" spans="1:16" s="5" customFormat="1" ht="121.5" hidden="1" customHeight="1" x14ac:dyDescent="0.25">
      <c r="A23" s="39"/>
      <c r="B23" s="39"/>
      <c r="C23" s="39"/>
      <c r="D23" s="40" t="s">
        <v>497</v>
      </c>
      <c r="E23" s="27">
        <f>F23+I23</f>
        <v>0</v>
      </c>
      <c r="F23" s="27"/>
      <c r="G23" s="27"/>
      <c r="H23" s="27"/>
      <c r="I23" s="27"/>
      <c r="J23" s="27">
        <f>L23+O23</f>
        <v>0</v>
      </c>
      <c r="K23" s="27"/>
      <c r="L23" s="27"/>
      <c r="M23" s="27"/>
      <c r="N23" s="27"/>
      <c r="O23" s="27"/>
      <c r="P23" s="28">
        <f>E23+J23</f>
        <v>0</v>
      </c>
    </row>
    <row r="24" spans="1:16" s="7" customFormat="1" ht="73.5" customHeight="1" x14ac:dyDescent="0.25">
      <c r="A24" s="35" t="s">
        <v>24</v>
      </c>
      <c r="B24" s="35"/>
      <c r="C24" s="35"/>
      <c r="D24" s="36" t="s">
        <v>245</v>
      </c>
      <c r="E24" s="25">
        <f>E25</f>
        <v>8794200</v>
      </c>
      <c r="F24" s="25">
        <f t="shared" ref="F24:P24" si="5">F25</f>
        <v>8794200</v>
      </c>
      <c r="G24" s="25">
        <f t="shared" si="5"/>
        <v>6414784</v>
      </c>
      <c r="H24" s="25">
        <f t="shared" si="5"/>
        <v>155550</v>
      </c>
      <c r="I24" s="25">
        <f t="shared" si="5"/>
        <v>0</v>
      </c>
      <c r="J24" s="25">
        <f t="shared" si="5"/>
        <v>98900</v>
      </c>
      <c r="K24" s="25">
        <f>K25</f>
        <v>98900</v>
      </c>
      <c r="L24" s="25">
        <f t="shared" si="5"/>
        <v>0</v>
      </c>
      <c r="M24" s="25">
        <f t="shared" si="5"/>
        <v>0</v>
      </c>
      <c r="N24" s="25">
        <f t="shared" si="5"/>
        <v>0</v>
      </c>
      <c r="O24" s="25">
        <f t="shared" si="5"/>
        <v>98900</v>
      </c>
      <c r="P24" s="25">
        <f t="shared" si="5"/>
        <v>8893100</v>
      </c>
    </row>
    <row r="25" spans="1:16" s="7" customFormat="1" ht="55.5" customHeight="1" x14ac:dyDescent="0.25">
      <c r="A25" s="37" t="s">
        <v>25</v>
      </c>
      <c r="B25" s="39"/>
      <c r="C25" s="39"/>
      <c r="D25" s="41" t="s">
        <v>245</v>
      </c>
      <c r="E25" s="26">
        <f>F25+I25</f>
        <v>8794200</v>
      </c>
      <c r="F25" s="26">
        <f>F26+F27</f>
        <v>8794200</v>
      </c>
      <c r="G25" s="26">
        <f>G26+G27</f>
        <v>6414784</v>
      </c>
      <c r="H25" s="26">
        <f>H26+H27</f>
        <v>155550</v>
      </c>
      <c r="I25" s="26">
        <f>I26+I27</f>
        <v>0</v>
      </c>
      <c r="J25" s="26">
        <f>L25+O25</f>
        <v>98900</v>
      </c>
      <c r="K25" s="26">
        <f>K26+K27</f>
        <v>98900</v>
      </c>
      <c r="L25" s="26">
        <f>L26+L27</f>
        <v>0</v>
      </c>
      <c r="M25" s="26">
        <f>M26+M27</f>
        <v>0</v>
      </c>
      <c r="N25" s="26">
        <f>N26+N27</f>
        <v>0</v>
      </c>
      <c r="O25" s="26">
        <f>O26+O27</f>
        <v>98900</v>
      </c>
      <c r="P25" s="25">
        <f>E25+J25</f>
        <v>8893100</v>
      </c>
    </row>
    <row r="26" spans="1:16" s="5" customFormat="1" ht="101.25" customHeight="1" x14ac:dyDescent="0.25">
      <c r="A26" s="39" t="s">
        <v>434</v>
      </c>
      <c r="B26" s="39" t="s">
        <v>196</v>
      </c>
      <c r="C26" s="39" t="s">
        <v>173</v>
      </c>
      <c r="D26" s="40" t="s">
        <v>26</v>
      </c>
      <c r="E26" s="27">
        <f>F26+I26</f>
        <v>590260</v>
      </c>
      <c r="F26" s="27">
        <v>590260</v>
      </c>
      <c r="G26" s="27"/>
      <c r="H26" s="27"/>
      <c r="I26" s="27"/>
      <c r="J26" s="27">
        <f>L26+O26</f>
        <v>0</v>
      </c>
      <c r="K26" s="27"/>
      <c r="L26" s="27"/>
      <c r="M26" s="27"/>
      <c r="N26" s="27"/>
      <c r="O26" s="27"/>
      <c r="P26" s="28">
        <f>E26+J26</f>
        <v>590260</v>
      </c>
    </row>
    <row r="27" spans="1:16" s="5" customFormat="1" ht="99.75" customHeight="1" x14ac:dyDescent="0.25">
      <c r="A27" s="39" t="s">
        <v>325</v>
      </c>
      <c r="B27" s="39" t="s">
        <v>312</v>
      </c>
      <c r="C27" s="39" t="s">
        <v>174</v>
      </c>
      <c r="D27" s="40" t="s">
        <v>314</v>
      </c>
      <c r="E27" s="27">
        <f>F27+I27</f>
        <v>8203940</v>
      </c>
      <c r="F27" s="27">
        <v>8203940</v>
      </c>
      <c r="G27" s="27">
        <v>6414784</v>
      </c>
      <c r="H27" s="27">
        <v>155550</v>
      </c>
      <c r="I27" s="27"/>
      <c r="J27" s="27">
        <f>L27+O27</f>
        <v>98900</v>
      </c>
      <c r="K27" s="27">
        <v>98900</v>
      </c>
      <c r="L27" s="27"/>
      <c r="M27" s="27"/>
      <c r="N27" s="27"/>
      <c r="O27" s="27">
        <v>98900</v>
      </c>
      <c r="P27" s="28">
        <f>E27+J27</f>
        <v>8302840</v>
      </c>
    </row>
    <row r="28" spans="1:16" s="7" customFormat="1" ht="113.25" customHeight="1" x14ac:dyDescent="0.25">
      <c r="A28" s="35" t="s">
        <v>29</v>
      </c>
      <c r="B28" s="35"/>
      <c r="C28" s="35"/>
      <c r="D28" s="36" t="s">
        <v>241</v>
      </c>
      <c r="E28" s="25">
        <f>E29</f>
        <v>2935094800</v>
      </c>
      <c r="F28" s="25">
        <f t="shared" ref="F28:P28" si="6">F29</f>
        <v>2926924000</v>
      </c>
      <c r="G28" s="25">
        <f t="shared" si="6"/>
        <v>1141213904</v>
      </c>
      <c r="H28" s="25">
        <f t="shared" si="6"/>
        <v>217177462</v>
      </c>
      <c r="I28" s="25">
        <f t="shared" si="6"/>
        <v>8170800</v>
      </c>
      <c r="J28" s="25">
        <f t="shared" si="6"/>
        <v>228226485</v>
      </c>
      <c r="K28" s="25">
        <f t="shared" si="6"/>
        <v>70000000</v>
      </c>
      <c r="L28" s="25">
        <f t="shared" si="6"/>
        <v>136780821</v>
      </c>
      <c r="M28" s="25">
        <f t="shared" si="6"/>
        <v>17496093</v>
      </c>
      <c r="N28" s="25">
        <f t="shared" si="6"/>
        <v>10095782</v>
      </c>
      <c r="O28" s="25">
        <f t="shared" si="6"/>
        <v>91445664</v>
      </c>
      <c r="P28" s="25">
        <f t="shared" si="6"/>
        <v>3163321285</v>
      </c>
    </row>
    <row r="29" spans="1:16" s="7" customFormat="1" ht="105.75" customHeight="1" x14ac:dyDescent="0.25">
      <c r="A29" s="37" t="s">
        <v>30</v>
      </c>
      <c r="B29" s="39"/>
      <c r="C29" s="39"/>
      <c r="D29" s="41" t="s">
        <v>241</v>
      </c>
      <c r="E29" s="26">
        <f t="shared" ref="E29:E67" si="7">F29+I29</f>
        <v>2935094800</v>
      </c>
      <c r="F29" s="26">
        <f>F30+F31+F32+F33+F36+F39+F42+F43+F44+F45+F46+F47+F48+F49+F50+F51+F52+F53+F54+F55+F56+F57+F58+F59+F60+F61+F62+F63+F65+F66+F67+F68+F69+F72+F73+F74+F75+F76+F77+F81+F64</f>
        <v>2926924000</v>
      </c>
      <c r="G29" s="26">
        <f>G30+G31+G32+G33+G36+G39+G42+G43+G44+G45+G46+G47+G48+G49+G50+G51+G52+G53+G54+G55+G56+G57+G58+G59+G60+G61+G62+G63+G65+G66+G67+G68+G69+G72+G73+G74+G75+G76+G77+G81+G64</f>
        <v>1141213904</v>
      </c>
      <c r="H29" s="26">
        <f>H30+H31+H32+H33+H36+H39+H42+H43+H44+H45+H46+H47+H48+H49+H50+H51+H52+H53+H54+H55+H56+H57+H58+H59+H60+H61+H62+H63+H65+H66+H67+H68+H69+H72+H73+H74+H75+H76+H77+H81+H64</f>
        <v>217177462</v>
      </c>
      <c r="I29" s="26">
        <f>I30+I31+I32+I33+I36+I39+I42+I43+I44+I45+I46+I47+I48+I49+I50+I51+I52+I53+I54+I55+I56+I57+I58+I59+I60+I61+I62+I63+I65+I66+I67+I68+I69+I72+I73+I74+I75+I76+I77+I81+I64</f>
        <v>8170800</v>
      </c>
      <c r="J29" s="26">
        <f>L29+O29</f>
        <v>228226485</v>
      </c>
      <c r="K29" s="26">
        <f>K30+K31+K32+K33+K36+K39+K42+K43+K44+K45+K46+K47+K48+K49+K50+K51+K52+K53+K54+K55+K56+K57+K58+K59+K60+K61+K62+K63+K65+K66+K67+K68+K69+K72+K73+K74+K75+K76+K77+K81+K64</f>
        <v>70000000</v>
      </c>
      <c r="L29" s="26">
        <f>L30+L31+L32+L33+L36+L39+L42+L43+L44+L45+L46+L47+L48+L49+L50+L51+L52+L53+L54+L55+L56+L57+L58+L59+L60+L61+L62+L63+L65+L66+L67+L68+L69+L72+L73+L74+L75+L76+L77+L81+L64</f>
        <v>136780821</v>
      </c>
      <c r="M29" s="26">
        <f>M30+M31+M32+M33+M36+M39+M42+M43+M44+M45+M46+M47+M48+M49+M50+M51+M52+M53+M54+M55+M56+M57+M58+M59+M60+M61+M62+M63+M65+M66+M67+M68+M69+M72+M73+M74+M75+M76+M77+M81+M64</f>
        <v>17496093</v>
      </c>
      <c r="N29" s="26">
        <f>N30+N31+N32+N33+N36+N39+N42+N43+N44+N45+N46+N47+N48+N49+N50+N51+N52+N53+N54+N55+N56+N57+N58+N59+N60+N61+N62+N63+N65+N66+N67+N68+N69+N72+N73+N74+N75+N76+N77+N81+N64</f>
        <v>10095782</v>
      </c>
      <c r="O29" s="26">
        <f>O30+O31+O32+O33+O36+O39+O42+O43+O44+O45+O46+O47+O48+O49+O50+O51+O52+O53+O54+O55+O56+O57+O58+O59+O60+O61+O62+O63+O65+O66+O67+O68+O69+O72+O73+O74+O75+O76+O77+O81+O64</f>
        <v>91445664</v>
      </c>
      <c r="P29" s="25">
        <f t="shared" ref="P29:P69" si="8">E29+J29</f>
        <v>3163321285</v>
      </c>
    </row>
    <row r="30" spans="1:16" s="5" customFormat="1" ht="153.75" customHeight="1" x14ac:dyDescent="0.25">
      <c r="A30" s="39" t="s">
        <v>395</v>
      </c>
      <c r="B30" s="39" t="s">
        <v>396</v>
      </c>
      <c r="C30" s="39" t="s">
        <v>175</v>
      </c>
      <c r="D30" s="40" t="s">
        <v>397</v>
      </c>
      <c r="E30" s="27">
        <f t="shared" si="7"/>
        <v>139436200</v>
      </c>
      <c r="F30" s="27">
        <v>139436200</v>
      </c>
      <c r="G30" s="27">
        <v>50585100</v>
      </c>
      <c r="H30" s="27">
        <v>33773700</v>
      </c>
      <c r="I30" s="27"/>
      <c r="J30" s="27">
        <f t="shared" ref="J30:J57" si="9">L30+O30</f>
        <v>146484</v>
      </c>
      <c r="K30" s="27"/>
      <c r="L30" s="27">
        <v>146484</v>
      </c>
      <c r="M30" s="27"/>
      <c r="N30" s="27">
        <v>18600</v>
      </c>
      <c r="O30" s="27"/>
      <c r="P30" s="28">
        <f t="shared" si="8"/>
        <v>139582684</v>
      </c>
    </row>
    <row r="31" spans="1:16" s="5" customFormat="1" ht="98.25" customHeight="1" x14ac:dyDescent="0.25">
      <c r="A31" s="39" t="s">
        <v>398</v>
      </c>
      <c r="B31" s="39" t="s">
        <v>399</v>
      </c>
      <c r="C31" s="39" t="s">
        <v>175</v>
      </c>
      <c r="D31" s="40" t="s">
        <v>400</v>
      </c>
      <c r="E31" s="27">
        <f t="shared" si="7"/>
        <v>140739500</v>
      </c>
      <c r="F31" s="27">
        <v>140739500</v>
      </c>
      <c r="G31" s="27">
        <v>52101200</v>
      </c>
      <c r="H31" s="27">
        <v>33514600</v>
      </c>
      <c r="I31" s="27"/>
      <c r="J31" s="27">
        <f t="shared" si="9"/>
        <v>1021780</v>
      </c>
      <c r="K31" s="27"/>
      <c r="L31" s="27">
        <v>1021780</v>
      </c>
      <c r="M31" s="27">
        <v>741500</v>
      </c>
      <c r="N31" s="27">
        <v>17700</v>
      </c>
      <c r="O31" s="27"/>
      <c r="P31" s="28">
        <f t="shared" si="8"/>
        <v>141761280</v>
      </c>
    </row>
    <row r="32" spans="1:16" s="5" customFormat="1" ht="152.25" customHeight="1" x14ac:dyDescent="0.25">
      <c r="A32" s="39" t="s">
        <v>401</v>
      </c>
      <c r="B32" s="39" t="s">
        <v>402</v>
      </c>
      <c r="C32" s="39" t="s">
        <v>175</v>
      </c>
      <c r="D32" s="40" t="s">
        <v>403</v>
      </c>
      <c r="E32" s="27">
        <f t="shared" si="7"/>
        <v>151951500</v>
      </c>
      <c r="F32" s="27">
        <v>151951500</v>
      </c>
      <c r="G32" s="27">
        <v>66008700</v>
      </c>
      <c r="H32" s="27">
        <v>27268100</v>
      </c>
      <c r="I32" s="27"/>
      <c r="J32" s="27">
        <f t="shared" si="9"/>
        <v>800348</v>
      </c>
      <c r="K32" s="27"/>
      <c r="L32" s="27">
        <v>800348</v>
      </c>
      <c r="M32" s="27">
        <v>301416</v>
      </c>
      <c r="N32" s="27">
        <v>41980</v>
      </c>
      <c r="O32" s="27"/>
      <c r="P32" s="28">
        <f t="shared" si="8"/>
        <v>152751848</v>
      </c>
    </row>
    <row r="33" spans="1:16" s="5" customFormat="1" ht="146.25" customHeight="1" x14ac:dyDescent="0.25">
      <c r="A33" s="56" t="s">
        <v>404</v>
      </c>
      <c r="B33" s="56" t="s">
        <v>405</v>
      </c>
      <c r="C33" s="56" t="s">
        <v>175</v>
      </c>
      <c r="D33" s="40" t="s">
        <v>578</v>
      </c>
      <c r="E33" s="27">
        <f t="shared" si="7"/>
        <v>198564336</v>
      </c>
      <c r="F33" s="27">
        <v>198564336</v>
      </c>
      <c r="G33" s="27">
        <v>162757600</v>
      </c>
      <c r="H33" s="27"/>
      <c r="I33" s="27"/>
      <c r="J33" s="27">
        <f t="shared" si="9"/>
        <v>0</v>
      </c>
      <c r="K33" s="27"/>
      <c r="L33" s="27"/>
      <c r="M33" s="27"/>
      <c r="N33" s="27"/>
      <c r="O33" s="27"/>
      <c r="P33" s="28">
        <f t="shared" si="8"/>
        <v>198564336</v>
      </c>
    </row>
    <row r="34" spans="1:16" s="5" customFormat="1" ht="55.5" customHeight="1" x14ac:dyDescent="0.25">
      <c r="A34" s="57"/>
      <c r="B34" s="57"/>
      <c r="C34" s="57"/>
      <c r="D34" s="44" t="s">
        <v>166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</row>
    <row r="35" spans="1:16" s="5" customFormat="1" ht="55.5" customHeight="1" x14ac:dyDescent="0.25">
      <c r="A35" s="58"/>
      <c r="B35" s="58"/>
      <c r="C35" s="58"/>
      <c r="D35" s="44" t="s">
        <v>168</v>
      </c>
      <c r="E35" s="29">
        <f>F35+I35</f>
        <v>198564336</v>
      </c>
      <c r="F35" s="29">
        <v>198564336</v>
      </c>
      <c r="G35" s="29">
        <v>162757600</v>
      </c>
      <c r="H35" s="29"/>
      <c r="I35" s="29"/>
      <c r="J35" s="29">
        <f>L35+O35</f>
        <v>0</v>
      </c>
      <c r="K35" s="29"/>
      <c r="L35" s="29"/>
      <c r="M35" s="29"/>
      <c r="N35" s="29"/>
      <c r="O35" s="29"/>
      <c r="P35" s="30">
        <f>E35+J35</f>
        <v>198564336</v>
      </c>
    </row>
    <row r="36" spans="1:16" s="5" customFormat="1" ht="102" customHeight="1" x14ac:dyDescent="0.25">
      <c r="A36" s="56" t="s">
        <v>406</v>
      </c>
      <c r="B36" s="56" t="s">
        <v>407</v>
      </c>
      <c r="C36" s="56" t="s">
        <v>175</v>
      </c>
      <c r="D36" s="40" t="s">
        <v>579</v>
      </c>
      <c r="E36" s="27">
        <f t="shared" si="7"/>
        <v>101778593</v>
      </c>
      <c r="F36" s="27">
        <v>101778593</v>
      </c>
      <c r="G36" s="27">
        <v>83425147</v>
      </c>
      <c r="H36" s="27"/>
      <c r="I36" s="27"/>
      <c r="J36" s="27">
        <f t="shared" si="9"/>
        <v>0</v>
      </c>
      <c r="K36" s="27"/>
      <c r="L36" s="27"/>
      <c r="M36" s="27"/>
      <c r="N36" s="27"/>
      <c r="O36" s="27"/>
      <c r="P36" s="28">
        <f t="shared" si="8"/>
        <v>101778593</v>
      </c>
    </row>
    <row r="37" spans="1:16" s="5" customFormat="1" ht="55.5" customHeight="1" x14ac:dyDescent="0.25">
      <c r="A37" s="57"/>
      <c r="B37" s="57"/>
      <c r="C37" s="57"/>
      <c r="D37" s="44" t="s">
        <v>166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</row>
    <row r="38" spans="1:16" s="5" customFormat="1" ht="55.5" customHeight="1" x14ac:dyDescent="0.25">
      <c r="A38" s="58"/>
      <c r="B38" s="58"/>
      <c r="C38" s="58"/>
      <c r="D38" s="44" t="s">
        <v>168</v>
      </c>
      <c r="E38" s="29">
        <f>F38+I38</f>
        <v>101778593</v>
      </c>
      <c r="F38" s="29">
        <v>101778593</v>
      </c>
      <c r="G38" s="29">
        <v>83425147</v>
      </c>
      <c r="H38" s="29"/>
      <c r="I38" s="29"/>
      <c r="J38" s="29">
        <f>L38+O38</f>
        <v>0</v>
      </c>
      <c r="K38" s="29"/>
      <c r="L38" s="29"/>
      <c r="M38" s="29"/>
      <c r="N38" s="29"/>
      <c r="O38" s="29"/>
      <c r="P38" s="30">
        <f>E38+J38</f>
        <v>101778593</v>
      </c>
    </row>
    <row r="39" spans="1:16" s="5" customFormat="1" ht="168" customHeight="1" x14ac:dyDescent="0.25">
      <c r="A39" s="56" t="s">
        <v>408</v>
      </c>
      <c r="B39" s="56" t="s">
        <v>409</v>
      </c>
      <c r="C39" s="56" t="s">
        <v>175</v>
      </c>
      <c r="D39" s="40" t="s">
        <v>580</v>
      </c>
      <c r="E39" s="27">
        <f t="shared" si="7"/>
        <v>197879852</v>
      </c>
      <c r="F39" s="27">
        <v>197879852</v>
      </c>
      <c r="G39" s="27">
        <v>162196580</v>
      </c>
      <c r="H39" s="27"/>
      <c r="I39" s="27"/>
      <c r="J39" s="27">
        <f t="shared" si="9"/>
        <v>0</v>
      </c>
      <c r="K39" s="27"/>
      <c r="L39" s="27"/>
      <c r="M39" s="27"/>
      <c r="N39" s="27"/>
      <c r="O39" s="27"/>
      <c r="P39" s="28">
        <f t="shared" si="8"/>
        <v>197879852</v>
      </c>
    </row>
    <row r="40" spans="1:16" s="5" customFormat="1" ht="51" customHeight="1" x14ac:dyDescent="0.25">
      <c r="A40" s="57"/>
      <c r="B40" s="57"/>
      <c r="C40" s="57"/>
      <c r="D40" s="44" t="s">
        <v>166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</row>
    <row r="41" spans="1:16" s="5" customFormat="1" ht="51" customHeight="1" x14ac:dyDescent="0.25">
      <c r="A41" s="58"/>
      <c r="B41" s="58"/>
      <c r="C41" s="58"/>
      <c r="D41" s="44" t="s">
        <v>168</v>
      </c>
      <c r="E41" s="29">
        <f>F41+I41</f>
        <v>197879852</v>
      </c>
      <c r="F41" s="29">
        <v>197879852</v>
      </c>
      <c r="G41" s="29">
        <v>162196580</v>
      </c>
      <c r="H41" s="29"/>
      <c r="I41" s="29"/>
      <c r="J41" s="29">
        <f t="shared" ref="J41:J46" si="10">L41+O41</f>
        <v>0</v>
      </c>
      <c r="K41" s="29"/>
      <c r="L41" s="29"/>
      <c r="M41" s="29"/>
      <c r="N41" s="29"/>
      <c r="O41" s="29"/>
      <c r="P41" s="30">
        <f>E41+J41</f>
        <v>197879852</v>
      </c>
    </row>
    <row r="42" spans="1:16" s="5" customFormat="1" ht="96" hidden="1" customHeight="1" x14ac:dyDescent="0.25">
      <c r="A42" s="39" t="s">
        <v>561</v>
      </c>
      <c r="B42" s="39" t="s">
        <v>562</v>
      </c>
      <c r="C42" s="39" t="s">
        <v>175</v>
      </c>
      <c r="D42" s="40" t="s">
        <v>400</v>
      </c>
      <c r="E42" s="27">
        <f t="shared" si="7"/>
        <v>0</v>
      </c>
      <c r="F42" s="27"/>
      <c r="G42" s="27"/>
      <c r="H42" s="27"/>
      <c r="I42" s="27"/>
      <c r="J42" s="27">
        <f t="shared" si="10"/>
        <v>0</v>
      </c>
      <c r="K42" s="27"/>
      <c r="L42" s="27"/>
      <c r="M42" s="27"/>
      <c r="N42" s="27"/>
      <c r="O42" s="27"/>
      <c r="P42" s="28">
        <f t="shared" si="8"/>
        <v>0</v>
      </c>
    </row>
    <row r="43" spans="1:16" s="5" customFormat="1" ht="49.5" hidden="1" customHeight="1" x14ac:dyDescent="0.25">
      <c r="A43" s="39" t="s">
        <v>500</v>
      </c>
      <c r="B43" s="39" t="s">
        <v>501</v>
      </c>
      <c r="C43" s="39" t="s">
        <v>171</v>
      </c>
      <c r="D43" s="40" t="s">
        <v>502</v>
      </c>
      <c r="E43" s="27">
        <f t="shared" si="7"/>
        <v>0</v>
      </c>
      <c r="F43" s="27"/>
      <c r="G43" s="27"/>
      <c r="H43" s="27"/>
      <c r="I43" s="27"/>
      <c r="J43" s="27">
        <f t="shared" si="10"/>
        <v>0</v>
      </c>
      <c r="K43" s="27"/>
      <c r="L43" s="27"/>
      <c r="M43" s="27"/>
      <c r="N43" s="27"/>
      <c r="O43" s="27"/>
      <c r="P43" s="28">
        <f t="shared" si="8"/>
        <v>0</v>
      </c>
    </row>
    <row r="44" spans="1:16" s="5" customFormat="1" ht="145.80000000000001" hidden="1" x14ac:dyDescent="0.25">
      <c r="A44" s="39" t="s">
        <v>490</v>
      </c>
      <c r="B44" s="39" t="s">
        <v>474</v>
      </c>
      <c r="C44" s="39" t="s">
        <v>175</v>
      </c>
      <c r="D44" s="40" t="s">
        <v>397</v>
      </c>
      <c r="E44" s="27">
        <f t="shared" si="7"/>
        <v>0</v>
      </c>
      <c r="F44" s="27"/>
      <c r="G44" s="27"/>
      <c r="H44" s="27"/>
      <c r="I44" s="27"/>
      <c r="J44" s="27">
        <f t="shared" si="10"/>
        <v>0</v>
      </c>
      <c r="K44" s="27"/>
      <c r="L44" s="27"/>
      <c r="M44" s="27"/>
      <c r="N44" s="27"/>
      <c r="O44" s="27"/>
      <c r="P44" s="28">
        <f t="shared" si="8"/>
        <v>0</v>
      </c>
    </row>
    <row r="45" spans="1:16" s="5" customFormat="1" ht="79.5" hidden="1" customHeight="1" x14ac:dyDescent="0.25">
      <c r="A45" s="39" t="s">
        <v>491</v>
      </c>
      <c r="B45" s="39" t="s">
        <v>475</v>
      </c>
      <c r="C45" s="39" t="s">
        <v>175</v>
      </c>
      <c r="D45" s="40" t="s">
        <v>400</v>
      </c>
      <c r="E45" s="27">
        <f t="shared" si="7"/>
        <v>0</v>
      </c>
      <c r="F45" s="27"/>
      <c r="G45" s="27"/>
      <c r="H45" s="27"/>
      <c r="I45" s="27"/>
      <c r="J45" s="27">
        <f t="shared" si="10"/>
        <v>0</v>
      </c>
      <c r="K45" s="27"/>
      <c r="L45" s="27"/>
      <c r="M45" s="27"/>
      <c r="N45" s="27"/>
      <c r="O45" s="27"/>
      <c r="P45" s="28">
        <f t="shared" si="8"/>
        <v>0</v>
      </c>
    </row>
    <row r="46" spans="1:16" s="5" customFormat="1" ht="121.5" hidden="1" customHeight="1" x14ac:dyDescent="0.25">
      <c r="A46" s="39" t="s">
        <v>492</v>
      </c>
      <c r="B46" s="39" t="s">
        <v>476</v>
      </c>
      <c r="C46" s="39" t="s">
        <v>175</v>
      </c>
      <c r="D46" s="40" t="s">
        <v>403</v>
      </c>
      <c r="E46" s="27">
        <f t="shared" si="7"/>
        <v>0</v>
      </c>
      <c r="F46" s="27"/>
      <c r="G46" s="27"/>
      <c r="H46" s="27"/>
      <c r="I46" s="27"/>
      <c r="J46" s="27">
        <f t="shared" si="10"/>
        <v>0</v>
      </c>
      <c r="K46" s="27"/>
      <c r="L46" s="27"/>
      <c r="M46" s="27"/>
      <c r="N46" s="27"/>
      <c r="O46" s="27"/>
      <c r="P46" s="28">
        <f t="shared" si="8"/>
        <v>0</v>
      </c>
    </row>
    <row r="47" spans="1:16" s="5" customFormat="1" ht="104.25" customHeight="1" x14ac:dyDescent="0.25">
      <c r="A47" s="39" t="s">
        <v>31</v>
      </c>
      <c r="B47" s="39" t="s">
        <v>138</v>
      </c>
      <c r="C47" s="39" t="s">
        <v>176</v>
      </c>
      <c r="D47" s="40" t="s">
        <v>350</v>
      </c>
      <c r="E47" s="27">
        <f t="shared" si="7"/>
        <v>45738100</v>
      </c>
      <c r="F47" s="27">
        <v>45738100</v>
      </c>
      <c r="G47" s="27">
        <v>32543500</v>
      </c>
      <c r="H47" s="27">
        <v>2182900</v>
      </c>
      <c r="I47" s="27"/>
      <c r="J47" s="27">
        <f t="shared" si="9"/>
        <v>1768084</v>
      </c>
      <c r="K47" s="27"/>
      <c r="L47" s="27">
        <v>1608612</v>
      </c>
      <c r="M47" s="27">
        <v>407343</v>
      </c>
      <c r="N47" s="27">
        <v>50976</v>
      </c>
      <c r="O47" s="27">
        <v>159472</v>
      </c>
      <c r="P47" s="28">
        <f t="shared" si="8"/>
        <v>47506184</v>
      </c>
    </row>
    <row r="48" spans="1:16" s="5" customFormat="1" ht="144.75" customHeight="1" x14ac:dyDescent="0.25">
      <c r="A48" s="39" t="s">
        <v>410</v>
      </c>
      <c r="B48" s="39" t="s">
        <v>411</v>
      </c>
      <c r="C48" s="39" t="s">
        <v>177</v>
      </c>
      <c r="D48" s="40" t="s">
        <v>412</v>
      </c>
      <c r="E48" s="27">
        <f t="shared" si="7"/>
        <v>797851300</v>
      </c>
      <c r="F48" s="27">
        <v>797851300</v>
      </c>
      <c r="G48" s="27">
        <v>402850000</v>
      </c>
      <c r="H48" s="27">
        <v>112280200</v>
      </c>
      <c r="I48" s="27"/>
      <c r="J48" s="27">
        <f t="shared" si="9"/>
        <v>100952806</v>
      </c>
      <c r="K48" s="27"/>
      <c r="L48" s="27">
        <v>80833689</v>
      </c>
      <c r="M48" s="27">
        <v>16045834</v>
      </c>
      <c r="N48" s="27">
        <v>9966526</v>
      </c>
      <c r="O48" s="27">
        <v>20119117</v>
      </c>
      <c r="P48" s="28">
        <f t="shared" si="8"/>
        <v>898804106</v>
      </c>
    </row>
    <row r="49" spans="1:16" s="5" customFormat="1" ht="107.25" customHeight="1" x14ac:dyDescent="0.25">
      <c r="A49" s="39" t="s">
        <v>413</v>
      </c>
      <c r="B49" s="39" t="s">
        <v>414</v>
      </c>
      <c r="C49" s="39" t="s">
        <v>177</v>
      </c>
      <c r="D49" s="40" t="s">
        <v>415</v>
      </c>
      <c r="E49" s="27">
        <f t="shared" si="7"/>
        <v>97802940</v>
      </c>
      <c r="F49" s="27">
        <v>97802940</v>
      </c>
      <c r="G49" s="27">
        <v>80166300</v>
      </c>
      <c r="H49" s="27"/>
      <c r="I49" s="27"/>
      <c r="J49" s="27">
        <f t="shared" si="9"/>
        <v>0</v>
      </c>
      <c r="K49" s="27"/>
      <c r="L49" s="27"/>
      <c r="M49" s="27"/>
      <c r="N49" s="27"/>
      <c r="O49" s="27"/>
      <c r="P49" s="28">
        <f t="shared" si="8"/>
        <v>97802940</v>
      </c>
    </row>
    <row r="50" spans="1:16" s="5" customFormat="1" ht="209.25" hidden="1" customHeight="1" x14ac:dyDescent="0.25">
      <c r="A50" s="39" t="s">
        <v>493</v>
      </c>
      <c r="B50" s="39" t="s">
        <v>477</v>
      </c>
      <c r="C50" s="39" t="s">
        <v>177</v>
      </c>
      <c r="D50" s="40" t="s">
        <v>495</v>
      </c>
      <c r="E50" s="27">
        <f t="shared" si="7"/>
        <v>0</v>
      </c>
      <c r="F50" s="27"/>
      <c r="G50" s="27"/>
      <c r="H50" s="27"/>
      <c r="I50" s="27"/>
      <c r="J50" s="27">
        <f>L50+O50</f>
        <v>0</v>
      </c>
      <c r="K50" s="27"/>
      <c r="L50" s="27"/>
      <c r="M50" s="27"/>
      <c r="N50" s="27"/>
      <c r="O50" s="27"/>
      <c r="P50" s="28">
        <f t="shared" si="8"/>
        <v>0</v>
      </c>
    </row>
    <row r="51" spans="1:16" s="5" customFormat="1" ht="99" customHeight="1" x14ac:dyDescent="0.25">
      <c r="A51" s="39" t="s">
        <v>416</v>
      </c>
      <c r="B51" s="39" t="s">
        <v>417</v>
      </c>
      <c r="C51" s="39" t="s">
        <v>178</v>
      </c>
      <c r="D51" s="40" t="s">
        <v>418</v>
      </c>
      <c r="E51" s="27">
        <f t="shared" si="7"/>
        <v>628007600</v>
      </c>
      <c r="F51" s="27">
        <v>628007600</v>
      </c>
      <c r="G51" s="27"/>
      <c r="H51" s="27"/>
      <c r="I51" s="27"/>
      <c r="J51" s="27">
        <f t="shared" si="9"/>
        <v>46541303</v>
      </c>
      <c r="K51" s="27"/>
      <c r="L51" s="27">
        <v>45508228</v>
      </c>
      <c r="M51" s="27"/>
      <c r="N51" s="27"/>
      <c r="O51" s="27">
        <v>1033075</v>
      </c>
      <c r="P51" s="28">
        <f t="shared" si="8"/>
        <v>674548903</v>
      </c>
    </row>
    <row r="52" spans="1:16" s="5" customFormat="1" ht="96.75" customHeight="1" x14ac:dyDescent="0.25">
      <c r="A52" s="39" t="s">
        <v>419</v>
      </c>
      <c r="B52" s="39" t="s">
        <v>420</v>
      </c>
      <c r="C52" s="39" t="s">
        <v>178</v>
      </c>
      <c r="D52" s="40" t="s">
        <v>421</v>
      </c>
      <c r="E52" s="27">
        <f t="shared" si="7"/>
        <v>100157479</v>
      </c>
      <c r="F52" s="27">
        <v>100157479</v>
      </c>
      <c r="G52" s="27"/>
      <c r="H52" s="27"/>
      <c r="I52" s="27"/>
      <c r="J52" s="27">
        <f t="shared" si="9"/>
        <v>0</v>
      </c>
      <c r="K52" s="27"/>
      <c r="L52" s="27"/>
      <c r="M52" s="27"/>
      <c r="N52" s="27"/>
      <c r="O52" s="27"/>
      <c r="P52" s="28">
        <f t="shared" si="8"/>
        <v>100157479</v>
      </c>
    </row>
    <row r="53" spans="1:16" s="5" customFormat="1" ht="174.75" hidden="1" customHeight="1" x14ac:dyDescent="0.25">
      <c r="A53" s="39" t="s">
        <v>494</v>
      </c>
      <c r="B53" s="39" t="s">
        <v>478</v>
      </c>
      <c r="C53" s="39" t="s">
        <v>178</v>
      </c>
      <c r="D53" s="40" t="s">
        <v>496</v>
      </c>
      <c r="E53" s="27">
        <f t="shared" si="7"/>
        <v>0</v>
      </c>
      <c r="F53" s="27"/>
      <c r="G53" s="27"/>
      <c r="H53" s="27"/>
      <c r="I53" s="27"/>
      <c r="J53" s="27">
        <f>L53+O53</f>
        <v>0</v>
      </c>
      <c r="K53" s="27"/>
      <c r="L53" s="27"/>
      <c r="M53" s="27"/>
      <c r="N53" s="27"/>
      <c r="O53" s="27"/>
      <c r="P53" s="28">
        <f t="shared" si="8"/>
        <v>0</v>
      </c>
    </row>
    <row r="54" spans="1:16" s="5" customFormat="1" ht="96" customHeight="1" x14ac:dyDescent="0.25">
      <c r="A54" s="39" t="s">
        <v>32</v>
      </c>
      <c r="B54" s="39" t="s">
        <v>196</v>
      </c>
      <c r="C54" s="39" t="s">
        <v>173</v>
      </c>
      <c r="D54" s="40" t="s">
        <v>26</v>
      </c>
      <c r="E54" s="27">
        <f t="shared" si="7"/>
        <v>96608700</v>
      </c>
      <c r="F54" s="27">
        <v>96608700</v>
      </c>
      <c r="G54" s="27"/>
      <c r="H54" s="27"/>
      <c r="I54" s="27"/>
      <c r="J54" s="27">
        <f t="shared" si="9"/>
        <v>6995680</v>
      </c>
      <c r="K54" s="27">
        <v>0</v>
      </c>
      <c r="L54" s="27">
        <v>6861680</v>
      </c>
      <c r="M54" s="27">
        <v>0</v>
      </c>
      <c r="N54" s="27">
        <v>0</v>
      </c>
      <c r="O54" s="27">
        <v>134000</v>
      </c>
      <c r="P54" s="28">
        <f t="shared" si="8"/>
        <v>103604380</v>
      </c>
    </row>
    <row r="55" spans="1:16" s="5" customFormat="1" ht="63.75" customHeight="1" x14ac:dyDescent="0.25">
      <c r="A55" s="39" t="s">
        <v>422</v>
      </c>
      <c r="B55" s="39" t="s">
        <v>197</v>
      </c>
      <c r="C55" s="39" t="s">
        <v>171</v>
      </c>
      <c r="D55" s="40" t="s">
        <v>351</v>
      </c>
      <c r="E55" s="27">
        <f t="shared" si="7"/>
        <v>12802400</v>
      </c>
      <c r="F55" s="27">
        <v>12802400</v>
      </c>
      <c r="G55" s="27">
        <v>9406500</v>
      </c>
      <c r="H55" s="27">
        <v>742200</v>
      </c>
      <c r="I55" s="27"/>
      <c r="J55" s="27">
        <f t="shared" si="9"/>
        <v>0</v>
      </c>
      <c r="K55" s="27"/>
      <c r="L55" s="27"/>
      <c r="M55" s="27"/>
      <c r="N55" s="27"/>
      <c r="O55" s="27"/>
      <c r="P55" s="28">
        <f t="shared" si="8"/>
        <v>12802400</v>
      </c>
    </row>
    <row r="56" spans="1:16" s="5" customFormat="1" ht="63.75" customHeight="1" x14ac:dyDescent="0.25">
      <c r="A56" s="39" t="s">
        <v>423</v>
      </c>
      <c r="B56" s="39" t="s">
        <v>424</v>
      </c>
      <c r="C56" s="39" t="s">
        <v>171</v>
      </c>
      <c r="D56" s="40" t="s">
        <v>299</v>
      </c>
      <c r="E56" s="27">
        <f t="shared" si="7"/>
        <v>52033600</v>
      </c>
      <c r="F56" s="27">
        <v>52033600</v>
      </c>
      <c r="G56" s="27">
        <v>29600900</v>
      </c>
      <c r="H56" s="27">
        <v>6879900</v>
      </c>
      <c r="I56" s="27"/>
      <c r="J56" s="27">
        <f t="shared" si="9"/>
        <v>70000000</v>
      </c>
      <c r="K56" s="27">
        <v>70000000</v>
      </c>
      <c r="L56" s="27"/>
      <c r="M56" s="27"/>
      <c r="N56" s="27"/>
      <c r="O56" s="27">
        <v>70000000</v>
      </c>
      <c r="P56" s="28">
        <f t="shared" si="8"/>
        <v>122033600</v>
      </c>
    </row>
    <row r="57" spans="1:16" s="5" customFormat="1" ht="58.5" customHeight="1" x14ac:dyDescent="0.25">
      <c r="A57" s="39" t="s">
        <v>425</v>
      </c>
      <c r="B57" s="39" t="s">
        <v>426</v>
      </c>
      <c r="C57" s="39" t="s">
        <v>171</v>
      </c>
      <c r="D57" s="40" t="s">
        <v>300</v>
      </c>
      <c r="E57" s="27">
        <f t="shared" si="7"/>
        <v>32184000</v>
      </c>
      <c r="F57" s="27">
        <v>32184000</v>
      </c>
      <c r="G57" s="27">
        <v>405000</v>
      </c>
      <c r="H57" s="27"/>
      <c r="I57" s="27"/>
      <c r="J57" s="27">
        <f t="shared" si="9"/>
        <v>0</v>
      </c>
      <c r="K57" s="27"/>
      <c r="L57" s="27"/>
      <c r="M57" s="27"/>
      <c r="N57" s="27"/>
      <c r="O57" s="27"/>
      <c r="P57" s="28">
        <f t="shared" si="8"/>
        <v>32184000</v>
      </c>
    </row>
    <row r="58" spans="1:16" s="5" customFormat="1" ht="168" hidden="1" customHeight="1" x14ac:dyDescent="0.25">
      <c r="A58" s="39" t="s">
        <v>509</v>
      </c>
      <c r="B58" s="39" t="s">
        <v>510</v>
      </c>
      <c r="C58" s="39" t="s">
        <v>171</v>
      </c>
      <c r="D58" s="40" t="s">
        <v>513</v>
      </c>
      <c r="E58" s="27">
        <f t="shared" si="7"/>
        <v>0</v>
      </c>
      <c r="F58" s="27"/>
      <c r="G58" s="27"/>
      <c r="H58" s="27"/>
      <c r="I58" s="27"/>
      <c r="J58" s="27">
        <f t="shared" ref="J58:J63" si="11">L58+O58</f>
        <v>0</v>
      </c>
      <c r="K58" s="27"/>
      <c r="L58" s="27"/>
      <c r="M58" s="27"/>
      <c r="N58" s="27"/>
      <c r="O58" s="27"/>
      <c r="P58" s="28">
        <f t="shared" si="8"/>
        <v>0</v>
      </c>
    </row>
    <row r="59" spans="1:16" s="5" customFormat="1" ht="129" hidden="1" customHeight="1" x14ac:dyDescent="0.25">
      <c r="A59" s="39" t="s">
        <v>511</v>
      </c>
      <c r="B59" s="39" t="s">
        <v>512</v>
      </c>
      <c r="C59" s="39" t="s">
        <v>171</v>
      </c>
      <c r="D59" s="40" t="s">
        <v>514</v>
      </c>
      <c r="E59" s="27">
        <f t="shared" si="7"/>
        <v>0</v>
      </c>
      <c r="F59" s="27"/>
      <c r="G59" s="27"/>
      <c r="H59" s="27"/>
      <c r="I59" s="27"/>
      <c r="J59" s="27">
        <f t="shared" si="11"/>
        <v>0</v>
      </c>
      <c r="K59" s="27"/>
      <c r="L59" s="27"/>
      <c r="M59" s="27"/>
      <c r="N59" s="27"/>
      <c r="O59" s="27"/>
      <c r="P59" s="28">
        <f t="shared" si="8"/>
        <v>0</v>
      </c>
    </row>
    <row r="60" spans="1:16" s="5" customFormat="1" ht="203.25" hidden="1" customHeight="1" x14ac:dyDescent="0.25">
      <c r="A60" s="39" t="s">
        <v>550</v>
      </c>
      <c r="B60" s="39" t="s">
        <v>551</v>
      </c>
      <c r="C60" s="39" t="s">
        <v>171</v>
      </c>
      <c r="D60" s="40" t="s">
        <v>552</v>
      </c>
      <c r="E60" s="27">
        <f t="shared" si="7"/>
        <v>0</v>
      </c>
      <c r="F60" s="27"/>
      <c r="G60" s="27"/>
      <c r="H60" s="27"/>
      <c r="I60" s="27"/>
      <c r="J60" s="27">
        <f t="shared" si="11"/>
        <v>0</v>
      </c>
      <c r="K60" s="27"/>
      <c r="L60" s="27"/>
      <c r="M60" s="27"/>
      <c r="N60" s="27"/>
      <c r="O60" s="27"/>
      <c r="P60" s="28">
        <f t="shared" si="8"/>
        <v>0</v>
      </c>
    </row>
    <row r="61" spans="1:16" s="5" customFormat="1" ht="170.25" hidden="1" customHeight="1" x14ac:dyDescent="0.25">
      <c r="A61" s="39" t="s">
        <v>504</v>
      </c>
      <c r="B61" s="39" t="s">
        <v>505</v>
      </c>
      <c r="C61" s="39" t="s">
        <v>171</v>
      </c>
      <c r="D61" s="40" t="s">
        <v>506</v>
      </c>
      <c r="E61" s="27">
        <f t="shared" si="7"/>
        <v>0</v>
      </c>
      <c r="F61" s="27"/>
      <c r="G61" s="27"/>
      <c r="H61" s="27"/>
      <c r="I61" s="27"/>
      <c r="J61" s="27">
        <f t="shared" si="11"/>
        <v>0</v>
      </c>
      <c r="K61" s="27"/>
      <c r="L61" s="27"/>
      <c r="M61" s="27"/>
      <c r="N61" s="27"/>
      <c r="O61" s="27"/>
      <c r="P61" s="28">
        <f t="shared" si="8"/>
        <v>0</v>
      </c>
    </row>
    <row r="62" spans="1:16" s="5" customFormat="1" ht="123.75" hidden="1" customHeight="1" x14ac:dyDescent="0.25">
      <c r="A62" s="39" t="s">
        <v>563</v>
      </c>
      <c r="B62" s="39" t="s">
        <v>564</v>
      </c>
      <c r="C62" s="39" t="s">
        <v>171</v>
      </c>
      <c r="D62" s="40" t="s">
        <v>565</v>
      </c>
      <c r="E62" s="27">
        <f t="shared" si="7"/>
        <v>0</v>
      </c>
      <c r="F62" s="27"/>
      <c r="G62" s="27">
        <v>0</v>
      </c>
      <c r="H62" s="27">
        <v>0</v>
      </c>
      <c r="I62" s="27">
        <v>0</v>
      </c>
      <c r="J62" s="27">
        <f t="shared" si="11"/>
        <v>0</v>
      </c>
      <c r="K62" s="27"/>
      <c r="L62" s="27"/>
      <c r="M62" s="27"/>
      <c r="N62" s="27"/>
      <c r="O62" s="27"/>
      <c r="P62" s="28">
        <f t="shared" si="8"/>
        <v>0</v>
      </c>
    </row>
    <row r="63" spans="1:16" s="5" customFormat="1" ht="15" hidden="1" customHeight="1" x14ac:dyDescent="0.25">
      <c r="A63" s="39" t="s">
        <v>558</v>
      </c>
      <c r="B63" s="39" t="s">
        <v>559</v>
      </c>
      <c r="C63" s="39" t="s">
        <v>171</v>
      </c>
      <c r="D63" s="40" t="s">
        <v>560</v>
      </c>
      <c r="E63" s="27">
        <f t="shared" si="7"/>
        <v>0</v>
      </c>
      <c r="F63" s="27"/>
      <c r="G63" s="27"/>
      <c r="H63" s="27"/>
      <c r="I63" s="27"/>
      <c r="J63" s="27">
        <f t="shared" si="11"/>
        <v>0</v>
      </c>
      <c r="K63" s="27"/>
      <c r="L63" s="27"/>
      <c r="M63" s="27"/>
      <c r="N63" s="27"/>
      <c r="O63" s="27"/>
      <c r="P63" s="28">
        <f t="shared" si="8"/>
        <v>0</v>
      </c>
    </row>
    <row r="64" spans="1:16" s="5" customFormat="1" ht="184.5" customHeight="1" x14ac:dyDescent="0.25">
      <c r="A64" s="39" t="s">
        <v>577</v>
      </c>
      <c r="B64" s="39" t="s">
        <v>572</v>
      </c>
      <c r="C64" s="39" t="s">
        <v>180</v>
      </c>
      <c r="D64" s="40" t="s">
        <v>571</v>
      </c>
      <c r="E64" s="27">
        <f>F64+I64</f>
        <v>5000000</v>
      </c>
      <c r="F64" s="27">
        <v>5000000</v>
      </c>
      <c r="G64" s="27"/>
      <c r="H64" s="27"/>
      <c r="I64" s="27"/>
      <c r="J64" s="27">
        <f>L64+O64</f>
        <v>0</v>
      </c>
      <c r="K64" s="27"/>
      <c r="L64" s="27"/>
      <c r="M64" s="27"/>
      <c r="N64" s="27"/>
      <c r="O64" s="27"/>
      <c r="P64" s="28">
        <f>E64+J64</f>
        <v>5000000</v>
      </c>
    </row>
    <row r="65" spans="1:16" s="5" customFormat="1" ht="100.5" customHeight="1" x14ac:dyDescent="0.25">
      <c r="A65" s="39" t="s">
        <v>33</v>
      </c>
      <c r="B65" s="39" t="s">
        <v>199</v>
      </c>
      <c r="C65" s="39" t="s">
        <v>181</v>
      </c>
      <c r="D65" s="40" t="s">
        <v>198</v>
      </c>
      <c r="E65" s="27">
        <f t="shared" si="7"/>
        <v>1461989</v>
      </c>
      <c r="F65" s="27">
        <v>1461989</v>
      </c>
      <c r="G65" s="27"/>
      <c r="H65" s="27"/>
      <c r="I65" s="27"/>
      <c r="J65" s="27">
        <f t="shared" ref="J65:J77" si="12">L65+O65</f>
        <v>0</v>
      </c>
      <c r="K65" s="27"/>
      <c r="L65" s="27"/>
      <c r="M65" s="27"/>
      <c r="N65" s="27"/>
      <c r="O65" s="27"/>
      <c r="P65" s="28">
        <f t="shared" si="8"/>
        <v>1461989</v>
      </c>
    </row>
    <row r="66" spans="1:16" s="5" customFormat="1" ht="105.75" customHeight="1" x14ac:dyDescent="0.25">
      <c r="A66" s="39" t="s">
        <v>34</v>
      </c>
      <c r="B66" s="39" t="s">
        <v>200</v>
      </c>
      <c r="C66" s="39" t="s">
        <v>181</v>
      </c>
      <c r="D66" s="40" t="s">
        <v>169</v>
      </c>
      <c r="E66" s="27">
        <f t="shared" si="7"/>
        <v>23811</v>
      </c>
      <c r="F66" s="27">
        <v>23811</v>
      </c>
      <c r="G66" s="27"/>
      <c r="H66" s="27"/>
      <c r="I66" s="27"/>
      <c r="J66" s="27">
        <f t="shared" si="12"/>
        <v>0</v>
      </c>
      <c r="K66" s="27"/>
      <c r="L66" s="27"/>
      <c r="M66" s="27"/>
      <c r="N66" s="27"/>
      <c r="O66" s="27"/>
      <c r="P66" s="28">
        <f t="shared" si="8"/>
        <v>23811</v>
      </c>
    </row>
    <row r="67" spans="1:16" s="5" customFormat="1" ht="106.5" customHeight="1" x14ac:dyDescent="0.25">
      <c r="A67" s="39" t="s">
        <v>35</v>
      </c>
      <c r="B67" s="39" t="s">
        <v>229</v>
      </c>
      <c r="C67" s="39" t="s">
        <v>181</v>
      </c>
      <c r="D67" s="40" t="s">
        <v>201</v>
      </c>
      <c r="E67" s="27">
        <f t="shared" si="7"/>
        <v>16183400</v>
      </c>
      <c r="F67" s="27">
        <v>16183400</v>
      </c>
      <c r="G67" s="27">
        <v>9167377</v>
      </c>
      <c r="H67" s="27">
        <v>535862</v>
      </c>
      <c r="I67" s="27"/>
      <c r="J67" s="27">
        <f t="shared" si="12"/>
        <v>0</v>
      </c>
      <c r="K67" s="27"/>
      <c r="L67" s="27"/>
      <c r="M67" s="27"/>
      <c r="N67" s="27"/>
      <c r="O67" s="27"/>
      <c r="P67" s="28">
        <f t="shared" si="8"/>
        <v>16183400</v>
      </c>
    </row>
    <row r="68" spans="1:16" s="5" customFormat="1" ht="54.75" hidden="1" customHeight="1" x14ac:dyDescent="0.25">
      <c r="A68" s="39" t="s">
        <v>470</v>
      </c>
      <c r="B68" s="39" t="s">
        <v>105</v>
      </c>
      <c r="C68" s="39" t="s">
        <v>152</v>
      </c>
      <c r="D68" s="40" t="s">
        <v>283</v>
      </c>
      <c r="E68" s="27">
        <f t="shared" ref="E68:E76" si="13">F68+I68</f>
        <v>0</v>
      </c>
      <c r="F68" s="27"/>
      <c r="G68" s="27"/>
      <c r="H68" s="27"/>
      <c r="I68" s="27"/>
      <c r="J68" s="27">
        <f>L68+O68</f>
        <v>0</v>
      </c>
      <c r="K68" s="27"/>
      <c r="L68" s="27"/>
      <c r="M68" s="27"/>
      <c r="N68" s="27"/>
      <c r="O68" s="27"/>
      <c r="P68" s="28">
        <f t="shared" si="8"/>
        <v>0</v>
      </c>
    </row>
    <row r="69" spans="1:16" s="5" customFormat="1" ht="85.5" hidden="1" customHeight="1" x14ac:dyDescent="0.25">
      <c r="A69" s="56" t="s">
        <v>554</v>
      </c>
      <c r="B69" s="59" t="s">
        <v>446</v>
      </c>
      <c r="C69" s="59" t="s">
        <v>165</v>
      </c>
      <c r="D69" s="40" t="s">
        <v>508</v>
      </c>
      <c r="E69" s="27">
        <f>F69+I69</f>
        <v>0</v>
      </c>
      <c r="F69" s="27"/>
      <c r="G69" s="27"/>
      <c r="H69" s="27"/>
      <c r="I69" s="27"/>
      <c r="J69" s="27">
        <f>L69+O69</f>
        <v>0</v>
      </c>
      <c r="K69" s="27"/>
      <c r="L69" s="27"/>
      <c r="M69" s="27"/>
      <c r="N69" s="27"/>
      <c r="O69" s="27"/>
      <c r="P69" s="28">
        <f t="shared" si="8"/>
        <v>0</v>
      </c>
    </row>
    <row r="70" spans="1:16" s="5" customFormat="1" ht="51.6" hidden="1" x14ac:dyDescent="0.25">
      <c r="A70" s="57"/>
      <c r="B70" s="60"/>
      <c r="C70" s="60"/>
      <c r="D70" s="44" t="s">
        <v>166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0"/>
    </row>
    <row r="71" spans="1:16" s="5" customFormat="1" ht="45" hidden="1" customHeight="1" x14ac:dyDescent="0.25">
      <c r="A71" s="58"/>
      <c r="B71" s="61"/>
      <c r="C71" s="61"/>
      <c r="D71" s="44" t="s">
        <v>168</v>
      </c>
      <c r="E71" s="29"/>
      <c r="F71" s="29"/>
      <c r="G71" s="29"/>
      <c r="H71" s="29"/>
      <c r="I71" s="29"/>
      <c r="J71" s="29">
        <f>L71+O71</f>
        <v>0</v>
      </c>
      <c r="K71" s="29"/>
      <c r="L71" s="29"/>
      <c r="M71" s="29"/>
      <c r="N71" s="29"/>
      <c r="O71" s="29"/>
      <c r="P71" s="30">
        <f t="shared" ref="P71:P77" si="14">E71+J71</f>
        <v>0</v>
      </c>
    </row>
    <row r="72" spans="1:16" s="5" customFormat="1" ht="102.75" customHeight="1" x14ac:dyDescent="0.25">
      <c r="A72" s="39" t="s">
        <v>203</v>
      </c>
      <c r="B72" s="39" t="s">
        <v>204</v>
      </c>
      <c r="C72" s="39" t="s">
        <v>142</v>
      </c>
      <c r="D72" s="40" t="s">
        <v>205</v>
      </c>
      <c r="E72" s="27">
        <f t="shared" si="13"/>
        <v>85989900</v>
      </c>
      <c r="F72" s="27">
        <v>85989900</v>
      </c>
      <c r="G72" s="27"/>
      <c r="H72" s="27"/>
      <c r="I72" s="27"/>
      <c r="J72" s="27">
        <f t="shared" si="12"/>
        <v>0</v>
      </c>
      <c r="K72" s="27"/>
      <c r="L72" s="27"/>
      <c r="M72" s="27"/>
      <c r="N72" s="27"/>
      <c r="O72" s="27"/>
      <c r="P72" s="28">
        <f t="shared" si="14"/>
        <v>85989900</v>
      </c>
    </row>
    <row r="73" spans="1:16" s="5" customFormat="1" ht="92.25" hidden="1" customHeight="1" x14ac:dyDescent="0.25">
      <c r="A73" s="39" t="s">
        <v>471</v>
      </c>
      <c r="B73" s="39" t="s">
        <v>472</v>
      </c>
      <c r="C73" s="39" t="s">
        <v>142</v>
      </c>
      <c r="D73" s="40" t="s">
        <v>473</v>
      </c>
      <c r="E73" s="27">
        <f t="shared" si="13"/>
        <v>0</v>
      </c>
      <c r="F73" s="27"/>
      <c r="G73" s="27"/>
      <c r="H73" s="27"/>
      <c r="I73" s="27"/>
      <c r="J73" s="27">
        <f t="shared" si="12"/>
        <v>0</v>
      </c>
      <c r="K73" s="27"/>
      <c r="L73" s="27"/>
      <c r="M73" s="27"/>
      <c r="N73" s="27"/>
      <c r="O73" s="27"/>
      <c r="P73" s="28">
        <f t="shared" si="14"/>
        <v>0</v>
      </c>
    </row>
    <row r="74" spans="1:16" s="5" customFormat="1" ht="147.75" customHeight="1" x14ac:dyDescent="0.25">
      <c r="A74" s="39" t="s">
        <v>40</v>
      </c>
      <c r="B74" s="39" t="s">
        <v>41</v>
      </c>
      <c r="C74" s="39" t="s">
        <v>142</v>
      </c>
      <c r="D74" s="40" t="s">
        <v>39</v>
      </c>
      <c r="E74" s="27">
        <f t="shared" si="13"/>
        <v>32899600</v>
      </c>
      <c r="F74" s="27">
        <v>24728800</v>
      </c>
      <c r="G74" s="27">
        <v>0</v>
      </c>
      <c r="H74" s="27">
        <v>0</v>
      </c>
      <c r="I74" s="27">
        <v>8170800</v>
      </c>
      <c r="J74" s="27">
        <f t="shared" si="12"/>
        <v>0</v>
      </c>
      <c r="K74" s="27"/>
      <c r="L74" s="27"/>
      <c r="M74" s="27"/>
      <c r="N74" s="27"/>
      <c r="O74" s="27"/>
      <c r="P74" s="28">
        <f t="shared" si="14"/>
        <v>32899600</v>
      </c>
    </row>
    <row r="75" spans="1:16" s="5" customFormat="1" ht="130.5" hidden="1" customHeight="1" x14ac:dyDescent="0.25">
      <c r="A75" s="39" t="s">
        <v>254</v>
      </c>
      <c r="B75" s="39" t="s">
        <v>255</v>
      </c>
      <c r="C75" s="39" t="s">
        <v>142</v>
      </c>
      <c r="D75" s="40" t="s">
        <v>356</v>
      </c>
      <c r="E75" s="27">
        <f t="shared" si="13"/>
        <v>0</v>
      </c>
      <c r="F75" s="27"/>
      <c r="G75" s="27"/>
      <c r="H75" s="27"/>
      <c r="I75" s="27"/>
      <c r="J75" s="27">
        <f t="shared" si="12"/>
        <v>0</v>
      </c>
      <c r="K75" s="27"/>
      <c r="L75" s="27"/>
      <c r="M75" s="27"/>
      <c r="N75" s="27"/>
      <c r="O75" s="27"/>
      <c r="P75" s="28">
        <f t="shared" si="14"/>
        <v>0</v>
      </c>
    </row>
    <row r="76" spans="1:16" s="5" customFormat="1" ht="132" hidden="1" customHeight="1" x14ac:dyDescent="0.25">
      <c r="A76" s="39" t="s">
        <v>366</v>
      </c>
      <c r="B76" s="39" t="s">
        <v>367</v>
      </c>
      <c r="C76" s="39" t="s">
        <v>142</v>
      </c>
      <c r="D76" s="40" t="s">
        <v>368</v>
      </c>
      <c r="E76" s="27">
        <f t="shared" si="13"/>
        <v>0</v>
      </c>
      <c r="F76" s="27"/>
      <c r="G76" s="27"/>
      <c r="H76" s="27"/>
      <c r="I76" s="27"/>
      <c r="J76" s="27">
        <f t="shared" si="12"/>
        <v>0</v>
      </c>
      <c r="K76" s="27"/>
      <c r="L76" s="27"/>
      <c r="M76" s="27"/>
      <c r="N76" s="27"/>
      <c r="O76" s="27"/>
      <c r="P76" s="28">
        <f t="shared" si="14"/>
        <v>0</v>
      </c>
    </row>
    <row r="77" spans="1:16" s="5" customFormat="1" ht="50.25" hidden="1" customHeight="1" x14ac:dyDescent="0.25">
      <c r="A77" s="39" t="s">
        <v>37</v>
      </c>
      <c r="B77" s="39" t="s">
        <v>22</v>
      </c>
      <c r="C77" s="39" t="s">
        <v>142</v>
      </c>
      <c r="D77" s="40" t="s">
        <v>21</v>
      </c>
      <c r="E77" s="27">
        <f>F77+I77</f>
        <v>0</v>
      </c>
      <c r="F77" s="27">
        <f>F79+F80</f>
        <v>0</v>
      </c>
      <c r="G77" s="27">
        <f t="shared" ref="G77:O77" si="15">G79+G80</f>
        <v>0</v>
      </c>
      <c r="H77" s="27">
        <f t="shared" si="15"/>
        <v>0</v>
      </c>
      <c r="I77" s="27">
        <f t="shared" si="15"/>
        <v>0</v>
      </c>
      <c r="J77" s="27">
        <f t="shared" si="12"/>
        <v>0</v>
      </c>
      <c r="K77" s="27">
        <f t="shared" si="15"/>
        <v>0</v>
      </c>
      <c r="L77" s="27">
        <f t="shared" si="15"/>
        <v>0</v>
      </c>
      <c r="M77" s="27">
        <f t="shared" si="15"/>
        <v>0</v>
      </c>
      <c r="N77" s="27">
        <f t="shared" si="15"/>
        <v>0</v>
      </c>
      <c r="O77" s="27">
        <f t="shared" si="15"/>
        <v>0</v>
      </c>
      <c r="P77" s="28">
        <f t="shared" si="14"/>
        <v>0</v>
      </c>
    </row>
    <row r="78" spans="1:16" s="5" customFormat="1" ht="48" hidden="1" customHeight="1" x14ac:dyDescent="0.25">
      <c r="A78" s="39"/>
      <c r="B78" s="39"/>
      <c r="C78" s="39"/>
      <c r="D78" s="40" t="s">
        <v>166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8"/>
    </row>
    <row r="79" spans="1:16" s="5" customFormat="1" ht="80.25" hidden="1" customHeight="1" x14ac:dyDescent="0.25">
      <c r="A79" s="39"/>
      <c r="B79" s="39"/>
      <c r="C79" s="39"/>
      <c r="D79" s="40" t="s">
        <v>190</v>
      </c>
      <c r="E79" s="27">
        <f>F79+I79</f>
        <v>0</v>
      </c>
      <c r="F79" s="27"/>
      <c r="G79" s="27"/>
      <c r="H79" s="27"/>
      <c r="I79" s="27"/>
      <c r="J79" s="27">
        <f>L79+O79</f>
        <v>0</v>
      </c>
      <c r="K79" s="27"/>
      <c r="L79" s="27"/>
      <c r="M79" s="27"/>
      <c r="N79" s="27"/>
      <c r="O79" s="27"/>
      <c r="P79" s="28">
        <f>E79+J79</f>
        <v>0</v>
      </c>
    </row>
    <row r="80" spans="1:16" s="5" customFormat="1" ht="80.25" hidden="1" customHeight="1" x14ac:dyDescent="0.25">
      <c r="A80" s="39"/>
      <c r="B80" s="39"/>
      <c r="C80" s="39"/>
      <c r="D80" s="40" t="s">
        <v>553</v>
      </c>
      <c r="E80" s="27">
        <f>F80+I80</f>
        <v>0</v>
      </c>
      <c r="F80" s="27"/>
      <c r="G80" s="27"/>
      <c r="H80" s="27"/>
      <c r="I80" s="27"/>
      <c r="J80" s="27">
        <f>L80+O80</f>
        <v>0</v>
      </c>
      <c r="K80" s="27"/>
      <c r="L80" s="27"/>
      <c r="M80" s="27"/>
      <c r="N80" s="27"/>
      <c r="O80" s="27"/>
      <c r="P80" s="28">
        <f>E80+J80</f>
        <v>0</v>
      </c>
    </row>
    <row r="81" spans="1:16" s="5" customFormat="1" ht="5.25" hidden="1" customHeight="1" x14ac:dyDescent="0.25">
      <c r="A81" s="39" t="s">
        <v>282</v>
      </c>
      <c r="B81" s="39" t="s">
        <v>119</v>
      </c>
      <c r="C81" s="39" t="s">
        <v>142</v>
      </c>
      <c r="D81" s="40" t="s">
        <v>336</v>
      </c>
      <c r="E81" s="27">
        <f>F81+I81</f>
        <v>0</v>
      </c>
      <c r="F81" s="27"/>
      <c r="G81" s="27">
        <v>0</v>
      </c>
      <c r="H81" s="27">
        <v>0</v>
      </c>
      <c r="I81" s="27"/>
      <c r="J81" s="27">
        <f>L81+O81</f>
        <v>0</v>
      </c>
      <c r="K81" s="27"/>
      <c r="L81" s="27"/>
      <c r="M81" s="27"/>
      <c r="N81" s="27"/>
      <c r="O81" s="27"/>
      <c r="P81" s="28">
        <f>E81+J81</f>
        <v>0</v>
      </c>
    </row>
    <row r="82" spans="1:16" s="7" customFormat="1" ht="102.75" customHeight="1" x14ac:dyDescent="0.25">
      <c r="A82" s="35" t="s">
        <v>42</v>
      </c>
      <c r="B82" s="35"/>
      <c r="C82" s="35"/>
      <c r="D82" s="36" t="s">
        <v>242</v>
      </c>
      <c r="E82" s="25">
        <f>E83</f>
        <v>1238296868</v>
      </c>
      <c r="F82" s="25">
        <f t="shared" ref="F82:P82" si="16">F83</f>
        <v>1238296868</v>
      </c>
      <c r="G82" s="25">
        <f t="shared" si="16"/>
        <v>5813800</v>
      </c>
      <c r="H82" s="25">
        <f t="shared" si="16"/>
        <v>102889</v>
      </c>
      <c r="I82" s="25">
        <f t="shared" si="16"/>
        <v>0</v>
      </c>
      <c r="J82" s="25">
        <f t="shared" si="16"/>
        <v>162194100</v>
      </c>
      <c r="K82" s="25">
        <f>K83</f>
        <v>110000000</v>
      </c>
      <c r="L82" s="25">
        <f t="shared" si="16"/>
        <v>50668400</v>
      </c>
      <c r="M82" s="25">
        <f t="shared" si="16"/>
        <v>0</v>
      </c>
      <c r="N82" s="25">
        <f t="shared" si="16"/>
        <v>0</v>
      </c>
      <c r="O82" s="25">
        <f t="shared" si="16"/>
        <v>111525700</v>
      </c>
      <c r="P82" s="25">
        <f t="shared" si="16"/>
        <v>1400490968</v>
      </c>
    </row>
    <row r="83" spans="1:16" s="7" customFormat="1" ht="102.75" customHeight="1" x14ac:dyDescent="0.25">
      <c r="A83" s="39" t="s">
        <v>43</v>
      </c>
      <c r="B83" s="39"/>
      <c r="C83" s="39"/>
      <c r="D83" s="41" t="s">
        <v>242</v>
      </c>
      <c r="E83" s="26">
        <f>F83+I83</f>
        <v>1238296868</v>
      </c>
      <c r="F83" s="26">
        <f>F84+F85+F86+F87+F90+F93+F94+F97+F100+F101+F102+F103+F106+F109+F110+F113+F116+F117+F118+F121+F122</f>
        <v>1238296868</v>
      </c>
      <c r="G83" s="26">
        <f>G84+G85+G86+G87+G90+G93+G94+G97+G100+G101+G102+G103+G106+G109+G110+G113+G116+G117+G118+G121+G122</f>
        <v>5813800</v>
      </c>
      <c r="H83" s="26">
        <f>H84+H85+H86+H87+H90+H93+H94+H97+H100+H101+H102+H103+H106+H109+H110+H113+H116+H117+H118+H121+H122</f>
        <v>102889</v>
      </c>
      <c r="I83" s="26">
        <f>I84+I85+I86+I87+I90+I93+I94+I97+I100+I101+I102+I103+I106+I109+I110+I113+I116+I117+I118+I121+I122</f>
        <v>0</v>
      </c>
      <c r="J83" s="26">
        <f>L83+O83</f>
        <v>162194100</v>
      </c>
      <c r="K83" s="26">
        <f>K84+K85+K86+K87+K90+K93+K94+K97+K100+K101+K102+K103+K106+K109+K110+K113+K116+K117+K118+K121+K122</f>
        <v>110000000</v>
      </c>
      <c r="L83" s="26">
        <f>L84+L85+L86+L87+L90+L93+L94+L97+L100+L101+L102+L103+L106+L109+L110+L113+L116+L117+L118+L121+L122</f>
        <v>50668400</v>
      </c>
      <c r="M83" s="26">
        <f>M84+M85+M86+M87+M90+M93+M94+M97+M100+M101+M102+M103+M106+M109+M110+M113+M116+M117+M118+M121+M122</f>
        <v>0</v>
      </c>
      <c r="N83" s="26">
        <f>N84+N85+N86+N87+N90+N93+N94+N97+N100+N101+N102+N103+N106+N109+N110+N113+N116+N117+N118+N121+N122</f>
        <v>0</v>
      </c>
      <c r="O83" s="26">
        <f>O84+O85+O86+O87+O90+O93+O94+O97+O100+O101+O102+O103+O106+O109+O110+O113+O116+O117+O118+O121+O122</f>
        <v>111525700</v>
      </c>
      <c r="P83" s="25">
        <f>E83+J83</f>
        <v>1400490968</v>
      </c>
    </row>
    <row r="84" spans="1:16" s="5" customFormat="1" ht="101.25" customHeight="1" x14ac:dyDescent="0.25">
      <c r="A84" s="39" t="s">
        <v>427</v>
      </c>
      <c r="B84" s="39" t="s">
        <v>417</v>
      </c>
      <c r="C84" s="39" t="s">
        <v>178</v>
      </c>
      <c r="D84" s="40" t="s">
        <v>418</v>
      </c>
      <c r="E84" s="27">
        <f t="shared" ref="E84:E94" si="17">F84+I84</f>
        <v>186705500</v>
      </c>
      <c r="F84" s="27">
        <v>186705500</v>
      </c>
      <c r="G84" s="27"/>
      <c r="H84" s="27"/>
      <c r="I84" s="27"/>
      <c r="J84" s="27">
        <f t="shared" ref="J84:J94" si="18">L84+O84</f>
        <v>45810900</v>
      </c>
      <c r="K84" s="27"/>
      <c r="L84" s="27">
        <v>44520200</v>
      </c>
      <c r="M84" s="27"/>
      <c r="N84" s="27"/>
      <c r="O84" s="27">
        <v>1290700</v>
      </c>
      <c r="P84" s="28">
        <f t="shared" ref="P84:P94" si="19">E84+J84</f>
        <v>232516400</v>
      </c>
    </row>
    <row r="85" spans="1:16" s="5" customFormat="1" ht="98.25" customHeight="1" x14ac:dyDescent="0.25">
      <c r="A85" s="39" t="s">
        <v>428</v>
      </c>
      <c r="B85" s="39" t="s">
        <v>420</v>
      </c>
      <c r="C85" s="39" t="s">
        <v>178</v>
      </c>
      <c r="D85" s="40" t="s">
        <v>421</v>
      </c>
      <c r="E85" s="27">
        <f t="shared" si="17"/>
        <v>17740500</v>
      </c>
      <c r="F85" s="27">
        <v>17740500</v>
      </c>
      <c r="G85" s="27"/>
      <c r="H85" s="27"/>
      <c r="I85" s="27"/>
      <c r="J85" s="27">
        <f t="shared" si="18"/>
        <v>0</v>
      </c>
      <c r="K85" s="27"/>
      <c r="L85" s="27"/>
      <c r="M85" s="27"/>
      <c r="N85" s="27"/>
      <c r="O85" s="27"/>
      <c r="P85" s="28">
        <f t="shared" si="19"/>
        <v>17740500</v>
      </c>
    </row>
    <row r="86" spans="1:16" s="5" customFormat="1" ht="81.75" hidden="1" customHeight="1" x14ac:dyDescent="0.25">
      <c r="A86" s="39" t="s">
        <v>522</v>
      </c>
      <c r="B86" s="39" t="s">
        <v>196</v>
      </c>
      <c r="C86" s="39" t="s">
        <v>173</v>
      </c>
      <c r="D86" s="40" t="s">
        <v>26</v>
      </c>
      <c r="E86" s="27">
        <f>F86+I86</f>
        <v>0</v>
      </c>
      <c r="F86" s="27"/>
      <c r="G86" s="27"/>
      <c r="H86" s="27"/>
      <c r="I86" s="27"/>
      <c r="J86" s="27">
        <f>L86+O86</f>
        <v>0</v>
      </c>
      <c r="K86" s="27"/>
      <c r="L86" s="27"/>
      <c r="M86" s="27"/>
      <c r="N86" s="27"/>
      <c r="O86" s="27"/>
      <c r="P86" s="28">
        <f>E86+J86</f>
        <v>0</v>
      </c>
    </row>
    <row r="87" spans="1:16" s="5" customFormat="1" ht="64.5" customHeight="1" x14ac:dyDescent="0.25">
      <c r="A87" s="42" t="s">
        <v>44</v>
      </c>
      <c r="B87" s="42" t="s">
        <v>206</v>
      </c>
      <c r="C87" s="42" t="s">
        <v>182</v>
      </c>
      <c r="D87" s="40" t="s">
        <v>587</v>
      </c>
      <c r="E87" s="27">
        <f t="shared" si="17"/>
        <v>205474517</v>
      </c>
      <c r="F87" s="27">
        <v>205474517</v>
      </c>
      <c r="G87" s="27"/>
      <c r="H87" s="27"/>
      <c r="I87" s="27"/>
      <c r="J87" s="27">
        <f t="shared" si="18"/>
        <v>0</v>
      </c>
      <c r="K87" s="27"/>
      <c r="L87" s="27"/>
      <c r="M87" s="27"/>
      <c r="N87" s="27"/>
      <c r="O87" s="27"/>
      <c r="P87" s="28">
        <f t="shared" si="19"/>
        <v>205474517</v>
      </c>
    </row>
    <row r="88" spans="1:16" s="5" customFormat="1" ht="51.6" hidden="1" x14ac:dyDescent="0.25">
      <c r="A88" s="43"/>
      <c r="B88" s="43"/>
      <c r="C88" s="43"/>
      <c r="D88" s="44" t="s">
        <v>167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30"/>
    </row>
    <row r="89" spans="1:16" s="5" customFormat="1" ht="42.75" hidden="1" customHeight="1" x14ac:dyDescent="0.25">
      <c r="A89" s="45"/>
      <c r="B89" s="45"/>
      <c r="C89" s="45"/>
      <c r="D89" s="44" t="s">
        <v>168</v>
      </c>
      <c r="E89" s="29">
        <f>F89+I89</f>
        <v>0</v>
      </c>
      <c r="F89" s="29"/>
      <c r="G89" s="29"/>
      <c r="H89" s="29"/>
      <c r="I89" s="29"/>
      <c r="J89" s="29">
        <f>L89+O89</f>
        <v>0</v>
      </c>
      <c r="K89" s="29"/>
      <c r="L89" s="29"/>
      <c r="M89" s="29"/>
      <c r="N89" s="29"/>
      <c r="O89" s="29"/>
      <c r="P89" s="30">
        <f>E89+J89</f>
        <v>0</v>
      </c>
    </row>
    <row r="90" spans="1:16" s="5" customFormat="1" ht="54" customHeight="1" x14ac:dyDescent="0.25">
      <c r="A90" s="56" t="s">
        <v>52</v>
      </c>
      <c r="B90" s="56" t="s">
        <v>53</v>
      </c>
      <c r="C90" s="56" t="s">
        <v>183</v>
      </c>
      <c r="D90" s="40" t="s">
        <v>567</v>
      </c>
      <c r="E90" s="27">
        <f t="shared" si="17"/>
        <v>224882222</v>
      </c>
      <c r="F90" s="27">
        <v>224882222</v>
      </c>
      <c r="G90" s="27"/>
      <c r="H90" s="27"/>
      <c r="I90" s="27"/>
      <c r="J90" s="27">
        <f t="shared" si="18"/>
        <v>0</v>
      </c>
      <c r="K90" s="27"/>
      <c r="L90" s="27"/>
      <c r="M90" s="27"/>
      <c r="N90" s="27"/>
      <c r="O90" s="27"/>
      <c r="P90" s="28">
        <f t="shared" si="19"/>
        <v>224882222</v>
      </c>
    </row>
    <row r="91" spans="1:16" s="5" customFormat="1" ht="48" customHeight="1" x14ac:dyDescent="0.25">
      <c r="A91" s="57"/>
      <c r="B91" s="57"/>
      <c r="C91" s="57"/>
      <c r="D91" s="44" t="s">
        <v>167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30"/>
    </row>
    <row r="92" spans="1:16" s="5" customFormat="1" ht="53.25" customHeight="1" x14ac:dyDescent="0.25">
      <c r="A92" s="58"/>
      <c r="B92" s="58"/>
      <c r="C92" s="58"/>
      <c r="D92" s="44" t="s">
        <v>168</v>
      </c>
      <c r="E92" s="29">
        <f>F92+I92</f>
        <v>1399200</v>
      </c>
      <c r="F92" s="29">
        <v>1399200</v>
      </c>
      <c r="G92" s="29"/>
      <c r="H92" s="29"/>
      <c r="I92" s="29"/>
      <c r="J92" s="29">
        <f>L92+O92</f>
        <v>0</v>
      </c>
      <c r="K92" s="29"/>
      <c r="L92" s="29"/>
      <c r="M92" s="29"/>
      <c r="N92" s="29"/>
      <c r="O92" s="29"/>
      <c r="P92" s="30">
        <f>E92+J92</f>
        <v>1399200</v>
      </c>
    </row>
    <row r="93" spans="1:16" s="5" customFormat="1" ht="54.75" hidden="1" customHeight="1" x14ac:dyDescent="0.25">
      <c r="A93" s="39" t="s">
        <v>45</v>
      </c>
      <c r="B93" s="39" t="s">
        <v>207</v>
      </c>
      <c r="C93" s="39" t="s">
        <v>184</v>
      </c>
      <c r="D93" s="40" t="s">
        <v>377</v>
      </c>
      <c r="E93" s="27">
        <f t="shared" si="17"/>
        <v>0</v>
      </c>
      <c r="F93" s="27"/>
      <c r="G93" s="27"/>
      <c r="H93" s="27"/>
      <c r="I93" s="27"/>
      <c r="J93" s="27">
        <f t="shared" si="18"/>
        <v>0</v>
      </c>
      <c r="K93" s="27"/>
      <c r="L93" s="27"/>
      <c r="M93" s="27"/>
      <c r="N93" s="27"/>
      <c r="O93" s="27"/>
      <c r="P93" s="28">
        <f t="shared" si="19"/>
        <v>0</v>
      </c>
    </row>
    <row r="94" spans="1:16" s="5" customFormat="1" ht="96" customHeight="1" x14ac:dyDescent="0.25">
      <c r="A94" s="56" t="s">
        <v>46</v>
      </c>
      <c r="B94" s="56" t="s">
        <v>208</v>
      </c>
      <c r="C94" s="56" t="s">
        <v>185</v>
      </c>
      <c r="D94" s="40" t="s">
        <v>211</v>
      </c>
      <c r="E94" s="27">
        <f t="shared" si="17"/>
        <v>79989879</v>
      </c>
      <c r="F94" s="27">
        <v>79989879</v>
      </c>
      <c r="G94" s="27"/>
      <c r="H94" s="27"/>
      <c r="I94" s="27"/>
      <c r="J94" s="27">
        <f t="shared" si="18"/>
        <v>0</v>
      </c>
      <c r="K94" s="27"/>
      <c r="L94" s="27"/>
      <c r="M94" s="27"/>
      <c r="N94" s="27"/>
      <c r="O94" s="27"/>
      <c r="P94" s="28">
        <f t="shared" si="19"/>
        <v>79989879</v>
      </c>
    </row>
    <row r="95" spans="1:16" s="5" customFormat="1" ht="51" customHeight="1" x14ac:dyDescent="0.25">
      <c r="A95" s="57"/>
      <c r="B95" s="57"/>
      <c r="C95" s="57"/>
      <c r="D95" s="44" t="s">
        <v>167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30"/>
    </row>
    <row r="96" spans="1:16" s="5" customFormat="1" ht="53.25" customHeight="1" x14ac:dyDescent="0.25">
      <c r="A96" s="58"/>
      <c r="B96" s="58"/>
      <c r="C96" s="58"/>
      <c r="D96" s="44" t="s">
        <v>168</v>
      </c>
      <c r="E96" s="29">
        <f>F96+I96</f>
        <v>41523219</v>
      </c>
      <c r="F96" s="29">
        <v>41523219</v>
      </c>
      <c r="G96" s="29"/>
      <c r="H96" s="29"/>
      <c r="I96" s="29"/>
      <c r="J96" s="29">
        <f>L96+O96</f>
        <v>0</v>
      </c>
      <c r="K96" s="29"/>
      <c r="L96" s="29"/>
      <c r="M96" s="29"/>
      <c r="N96" s="29"/>
      <c r="O96" s="29"/>
      <c r="P96" s="30">
        <f>E96+J96</f>
        <v>41523219</v>
      </c>
    </row>
    <row r="97" spans="1:16" s="5" customFormat="1" ht="54" customHeight="1" x14ac:dyDescent="0.25">
      <c r="A97" s="55" t="s">
        <v>47</v>
      </c>
      <c r="B97" s="55" t="s">
        <v>209</v>
      </c>
      <c r="C97" s="55" t="s">
        <v>186</v>
      </c>
      <c r="D97" s="40" t="s">
        <v>213</v>
      </c>
      <c r="E97" s="27">
        <f>F97+I97</f>
        <v>71287238</v>
      </c>
      <c r="F97" s="27">
        <v>71287238</v>
      </c>
      <c r="G97" s="27"/>
      <c r="H97" s="27"/>
      <c r="I97" s="27"/>
      <c r="J97" s="27">
        <f>L97+O97</f>
        <v>0</v>
      </c>
      <c r="K97" s="27"/>
      <c r="L97" s="27"/>
      <c r="M97" s="27"/>
      <c r="N97" s="27"/>
      <c r="O97" s="27"/>
      <c r="P97" s="28">
        <f>E97+J97</f>
        <v>71287238</v>
      </c>
    </row>
    <row r="98" spans="1:16" s="5" customFormat="1" ht="51.6" x14ac:dyDescent="0.25">
      <c r="A98" s="55"/>
      <c r="B98" s="55"/>
      <c r="C98" s="55"/>
      <c r="D98" s="44" t="s">
        <v>167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30"/>
    </row>
    <row r="99" spans="1:16" s="5" customFormat="1" ht="49.5" customHeight="1" x14ac:dyDescent="0.25">
      <c r="A99" s="55"/>
      <c r="B99" s="55"/>
      <c r="C99" s="55"/>
      <c r="D99" s="44" t="s">
        <v>168</v>
      </c>
      <c r="E99" s="29">
        <f t="shared" ref="E99:E106" si="20">F99+I99</f>
        <v>38405421</v>
      </c>
      <c r="F99" s="29">
        <v>38405421</v>
      </c>
      <c r="G99" s="29"/>
      <c r="H99" s="29"/>
      <c r="I99" s="29"/>
      <c r="J99" s="29">
        <f t="shared" ref="J99:J106" si="21">L99+O99</f>
        <v>0</v>
      </c>
      <c r="K99" s="29"/>
      <c r="L99" s="29"/>
      <c r="M99" s="29"/>
      <c r="N99" s="29"/>
      <c r="O99" s="29"/>
      <c r="P99" s="30">
        <f t="shared" ref="P99:P106" si="22">E99+J99</f>
        <v>38405421</v>
      </c>
    </row>
    <row r="100" spans="1:16" s="5" customFormat="1" ht="64.5" customHeight="1" x14ac:dyDescent="0.25">
      <c r="A100" s="39" t="s">
        <v>48</v>
      </c>
      <c r="B100" s="39" t="s">
        <v>210</v>
      </c>
      <c r="C100" s="39" t="s">
        <v>187</v>
      </c>
      <c r="D100" s="40" t="s">
        <v>378</v>
      </c>
      <c r="E100" s="27">
        <f t="shared" si="20"/>
        <v>12306328</v>
      </c>
      <c r="F100" s="27">
        <v>12306328</v>
      </c>
      <c r="G100" s="27"/>
      <c r="H100" s="27"/>
      <c r="I100" s="27"/>
      <c r="J100" s="27">
        <f t="shared" si="21"/>
        <v>0</v>
      </c>
      <c r="K100" s="27"/>
      <c r="L100" s="27"/>
      <c r="M100" s="27"/>
      <c r="N100" s="27"/>
      <c r="O100" s="27"/>
      <c r="P100" s="28">
        <f t="shared" si="22"/>
        <v>12306328</v>
      </c>
    </row>
    <row r="101" spans="1:16" s="5" customFormat="1" ht="64.5" customHeight="1" x14ac:dyDescent="0.25">
      <c r="A101" s="39" t="s">
        <v>49</v>
      </c>
      <c r="B101" s="39" t="s">
        <v>212</v>
      </c>
      <c r="C101" s="39" t="s">
        <v>188</v>
      </c>
      <c r="D101" s="40" t="s">
        <v>385</v>
      </c>
      <c r="E101" s="27">
        <f t="shared" si="20"/>
        <v>17374645</v>
      </c>
      <c r="F101" s="27">
        <v>17374645</v>
      </c>
      <c r="G101" s="27"/>
      <c r="H101" s="27"/>
      <c r="I101" s="27"/>
      <c r="J101" s="27">
        <f t="shared" si="21"/>
        <v>0</v>
      </c>
      <c r="K101" s="27"/>
      <c r="L101" s="27"/>
      <c r="M101" s="27"/>
      <c r="N101" s="27"/>
      <c r="O101" s="27"/>
      <c r="P101" s="28">
        <f t="shared" si="22"/>
        <v>17374645</v>
      </c>
    </row>
    <row r="102" spans="1:16" s="5" customFormat="1" ht="64.5" customHeight="1" x14ac:dyDescent="0.25">
      <c r="A102" s="39" t="s">
        <v>50</v>
      </c>
      <c r="B102" s="39" t="s">
        <v>214</v>
      </c>
      <c r="C102" s="39" t="s">
        <v>188</v>
      </c>
      <c r="D102" s="40" t="s">
        <v>379</v>
      </c>
      <c r="E102" s="27">
        <f t="shared" si="20"/>
        <v>2174759</v>
      </c>
      <c r="F102" s="27">
        <v>2174759</v>
      </c>
      <c r="G102" s="27"/>
      <c r="H102" s="27"/>
      <c r="I102" s="27"/>
      <c r="J102" s="27">
        <f t="shared" si="21"/>
        <v>0</v>
      </c>
      <c r="K102" s="27"/>
      <c r="L102" s="27"/>
      <c r="M102" s="27"/>
      <c r="N102" s="27"/>
      <c r="O102" s="27"/>
      <c r="P102" s="28">
        <f t="shared" si="22"/>
        <v>2174759</v>
      </c>
    </row>
    <row r="103" spans="1:16" s="5" customFormat="1" ht="101.25" customHeight="1" x14ac:dyDescent="0.25">
      <c r="A103" s="42" t="s">
        <v>54</v>
      </c>
      <c r="B103" s="42" t="s">
        <v>55</v>
      </c>
      <c r="C103" s="42" t="s">
        <v>135</v>
      </c>
      <c r="D103" s="40" t="s">
        <v>588</v>
      </c>
      <c r="E103" s="27">
        <f t="shared" si="20"/>
        <v>63323147</v>
      </c>
      <c r="F103" s="27">
        <v>63323147</v>
      </c>
      <c r="G103" s="27"/>
      <c r="H103" s="27"/>
      <c r="I103" s="27"/>
      <c r="J103" s="27">
        <f t="shared" si="21"/>
        <v>0</v>
      </c>
      <c r="K103" s="27"/>
      <c r="L103" s="27"/>
      <c r="M103" s="27"/>
      <c r="N103" s="27"/>
      <c r="O103" s="27"/>
      <c r="P103" s="28">
        <f t="shared" si="22"/>
        <v>63323147</v>
      </c>
    </row>
    <row r="104" spans="1:16" s="5" customFormat="1" ht="49.5" hidden="1" customHeight="1" x14ac:dyDescent="0.25">
      <c r="A104" s="43"/>
      <c r="B104" s="43"/>
      <c r="C104" s="43"/>
      <c r="D104" s="44" t="s">
        <v>167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30"/>
    </row>
    <row r="105" spans="1:16" s="5" customFormat="1" ht="47.25" hidden="1" customHeight="1" x14ac:dyDescent="0.25">
      <c r="A105" s="45"/>
      <c r="B105" s="45"/>
      <c r="C105" s="45"/>
      <c r="D105" s="44" t="s">
        <v>168</v>
      </c>
      <c r="E105" s="29">
        <f>F105+I105</f>
        <v>0</v>
      </c>
      <c r="F105" s="29"/>
      <c r="G105" s="29"/>
      <c r="H105" s="29"/>
      <c r="I105" s="29"/>
      <c r="J105" s="29">
        <f>L105+O105</f>
        <v>0</v>
      </c>
      <c r="K105" s="29"/>
      <c r="L105" s="29"/>
      <c r="M105" s="29"/>
      <c r="N105" s="29"/>
      <c r="O105" s="29"/>
      <c r="P105" s="30">
        <f>E105+J105</f>
        <v>0</v>
      </c>
    </row>
    <row r="106" spans="1:16" s="5" customFormat="1" ht="63" customHeight="1" x14ac:dyDescent="0.25">
      <c r="A106" s="56" t="s">
        <v>51</v>
      </c>
      <c r="B106" s="56" t="s">
        <v>215</v>
      </c>
      <c r="C106" s="56" t="s">
        <v>136</v>
      </c>
      <c r="D106" s="40" t="s">
        <v>216</v>
      </c>
      <c r="E106" s="27">
        <f t="shared" si="20"/>
        <v>38893962</v>
      </c>
      <c r="F106" s="27">
        <v>38893962</v>
      </c>
      <c r="G106" s="27"/>
      <c r="H106" s="27"/>
      <c r="I106" s="27"/>
      <c r="J106" s="27">
        <f t="shared" si="21"/>
        <v>0</v>
      </c>
      <c r="K106" s="27"/>
      <c r="L106" s="27"/>
      <c r="M106" s="27"/>
      <c r="N106" s="27"/>
      <c r="O106" s="27"/>
      <c r="P106" s="28">
        <f t="shared" si="22"/>
        <v>38893962</v>
      </c>
    </row>
    <row r="107" spans="1:16" s="5" customFormat="1" ht="58.5" customHeight="1" x14ac:dyDescent="0.25">
      <c r="A107" s="57"/>
      <c r="B107" s="57"/>
      <c r="C107" s="57"/>
      <c r="D107" s="44" t="s">
        <v>167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30"/>
    </row>
    <row r="108" spans="1:16" s="5" customFormat="1" ht="58.5" customHeight="1" x14ac:dyDescent="0.25">
      <c r="A108" s="58"/>
      <c r="B108" s="58"/>
      <c r="C108" s="58"/>
      <c r="D108" s="44" t="s">
        <v>168</v>
      </c>
      <c r="E108" s="29">
        <f>F108+I108</f>
        <v>22029447</v>
      </c>
      <c r="F108" s="29">
        <v>22029447</v>
      </c>
      <c r="G108" s="29"/>
      <c r="H108" s="29"/>
      <c r="I108" s="29"/>
      <c r="J108" s="29">
        <f>L108+O108</f>
        <v>0</v>
      </c>
      <c r="K108" s="29"/>
      <c r="L108" s="29"/>
      <c r="M108" s="29"/>
      <c r="N108" s="29"/>
      <c r="O108" s="29"/>
      <c r="P108" s="30">
        <f>E108+J108</f>
        <v>22029447</v>
      </c>
    </row>
    <row r="109" spans="1:16" s="5" customFormat="1" ht="7.5" hidden="1" customHeight="1" x14ac:dyDescent="0.25">
      <c r="A109" s="39" t="s">
        <v>56</v>
      </c>
      <c r="B109" s="39" t="s">
        <v>57</v>
      </c>
      <c r="C109" s="39" t="s">
        <v>136</v>
      </c>
      <c r="D109" s="40" t="s">
        <v>380</v>
      </c>
      <c r="E109" s="27">
        <f>F109+I109</f>
        <v>0</v>
      </c>
      <c r="F109" s="27"/>
      <c r="G109" s="27"/>
      <c r="H109" s="27"/>
      <c r="I109" s="27"/>
      <c r="J109" s="27">
        <f>L109+O109</f>
        <v>0</v>
      </c>
      <c r="K109" s="27"/>
      <c r="L109" s="27"/>
      <c r="M109" s="27"/>
      <c r="N109" s="27"/>
      <c r="O109" s="27"/>
      <c r="P109" s="28">
        <f>E109+J109</f>
        <v>0</v>
      </c>
    </row>
    <row r="110" spans="1:16" s="5" customFormat="1" ht="56.25" customHeight="1" x14ac:dyDescent="0.25">
      <c r="A110" s="56" t="s">
        <v>319</v>
      </c>
      <c r="B110" s="56" t="s">
        <v>320</v>
      </c>
      <c r="C110" s="56" t="s">
        <v>136</v>
      </c>
      <c r="D110" s="40" t="s">
        <v>323</v>
      </c>
      <c r="E110" s="27">
        <f t="shared" ref="E110:E115" si="23">F110+I110</f>
        <v>155072971</v>
      </c>
      <c r="F110" s="27">
        <v>155072971</v>
      </c>
      <c r="G110" s="27">
        <v>5813800</v>
      </c>
      <c r="H110" s="27">
        <v>102889</v>
      </c>
      <c r="I110" s="27"/>
      <c r="J110" s="27">
        <f>L110+O110</f>
        <v>6383200</v>
      </c>
      <c r="K110" s="27"/>
      <c r="L110" s="27">
        <v>6148200</v>
      </c>
      <c r="M110" s="27"/>
      <c r="N110" s="27"/>
      <c r="O110" s="27">
        <v>235000</v>
      </c>
      <c r="P110" s="28">
        <f>E110+J110</f>
        <v>161456171</v>
      </c>
    </row>
    <row r="111" spans="1:16" s="5" customFormat="1" ht="51" customHeight="1" x14ac:dyDescent="0.25">
      <c r="A111" s="57"/>
      <c r="B111" s="57"/>
      <c r="C111" s="57"/>
      <c r="D111" s="44" t="s">
        <v>166</v>
      </c>
      <c r="E111" s="29">
        <f t="shared" si="23"/>
        <v>0</v>
      </c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30"/>
    </row>
    <row r="112" spans="1:16" s="5" customFormat="1" ht="60" customHeight="1" x14ac:dyDescent="0.25">
      <c r="A112" s="58"/>
      <c r="B112" s="58"/>
      <c r="C112" s="58"/>
      <c r="D112" s="44" t="s">
        <v>168</v>
      </c>
      <c r="E112" s="29">
        <f t="shared" si="23"/>
        <v>77415413</v>
      </c>
      <c r="F112" s="29">
        <v>77415413</v>
      </c>
      <c r="G112" s="29"/>
      <c r="H112" s="29"/>
      <c r="I112" s="29"/>
      <c r="J112" s="29">
        <f>L112+O112</f>
        <v>0</v>
      </c>
      <c r="K112" s="29"/>
      <c r="L112" s="29"/>
      <c r="M112" s="29"/>
      <c r="N112" s="29"/>
      <c r="O112" s="29"/>
      <c r="P112" s="30">
        <f>E112+J112</f>
        <v>77415413</v>
      </c>
    </row>
    <row r="113" spans="1:16" s="5" customFormat="1" ht="60.75" customHeight="1" x14ac:dyDescent="0.25">
      <c r="A113" s="39" t="s">
        <v>321</v>
      </c>
      <c r="B113" s="39" t="s">
        <v>322</v>
      </c>
      <c r="C113" s="39" t="s">
        <v>136</v>
      </c>
      <c r="D113" s="40" t="s">
        <v>324</v>
      </c>
      <c r="E113" s="27">
        <f>F113+I113</f>
        <v>163071200</v>
      </c>
      <c r="F113" s="27">
        <v>163071200</v>
      </c>
      <c r="G113" s="27"/>
      <c r="H113" s="27"/>
      <c r="I113" s="27"/>
      <c r="J113" s="27">
        <f>L113+O113</f>
        <v>110000000</v>
      </c>
      <c r="K113" s="27">
        <v>110000000</v>
      </c>
      <c r="L113" s="27"/>
      <c r="M113" s="27"/>
      <c r="N113" s="27"/>
      <c r="O113" s="27">
        <v>110000000</v>
      </c>
      <c r="P113" s="28">
        <f>E113+J113</f>
        <v>273071200</v>
      </c>
    </row>
    <row r="114" spans="1:16" s="5" customFormat="1" ht="55.5" hidden="1" customHeight="1" x14ac:dyDescent="0.25">
      <c r="A114" s="39"/>
      <c r="B114" s="39"/>
      <c r="C114" s="39"/>
      <c r="D114" s="44" t="s">
        <v>166</v>
      </c>
      <c r="E114" s="29">
        <f t="shared" si="23"/>
        <v>0</v>
      </c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30"/>
    </row>
    <row r="115" spans="1:16" s="5" customFormat="1" ht="57" hidden="1" customHeight="1" x14ac:dyDescent="0.25">
      <c r="A115" s="39"/>
      <c r="B115" s="39"/>
      <c r="C115" s="39"/>
      <c r="D115" s="44" t="s">
        <v>168</v>
      </c>
      <c r="E115" s="29">
        <f t="shared" si="23"/>
        <v>0</v>
      </c>
      <c r="F115" s="29"/>
      <c r="G115" s="29"/>
      <c r="H115" s="29"/>
      <c r="I115" s="29"/>
      <c r="J115" s="29">
        <f>L115+O115</f>
        <v>0</v>
      </c>
      <c r="K115" s="29"/>
      <c r="L115" s="29"/>
      <c r="M115" s="29"/>
      <c r="N115" s="29"/>
      <c r="O115" s="29"/>
      <c r="P115" s="30">
        <f>E115+J115</f>
        <v>0</v>
      </c>
    </row>
    <row r="116" spans="1:16" s="6" customFormat="1" ht="49.5" hidden="1" customHeight="1" x14ac:dyDescent="0.25">
      <c r="A116" s="39" t="s">
        <v>548</v>
      </c>
      <c r="B116" s="39" t="s">
        <v>105</v>
      </c>
      <c r="C116" s="39" t="s">
        <v>152</v>
      </c>
      <c r="D116" s="46" t="s">
        <v>283</v>
      </c>
      <c r="E116" s="27">
        <f>F116+I116</f>
        <v>0</v>
      </c>
      <c r="F116" s="27"/>
      <c r="G116" s="27"/>
      <c r="H116" s="27"/>
      <c r="I116" s="27"/>
      <c r="J116" s="27">
        <f>L116+O116</f>
        <v>0</v>
      </c>
      <c r="K116" s="27"/>
      <c r="L116" s="27"/>
      <c r="M116" s="27"/>
      <c r="N116" s="27"/>
      <c r="O116" s="27"/>
      <c r="P116" s="28">
        <f>E116+J116</f>
        <v>0</v>
      </c>
    </row>
    <row r="117" spans="1:16" s="6" customFormat="1" ht="60.75" hidden="1" customHeight="1" x14ac:dyDescent="0.25">
      <c r="A117" s="42" t="s">
        <v>547</v>
      </c>
      <c r="B117" s="42" t="s">
        <v>107</v>
      </c>
      <c r="C117" s="42" t="s">
        <v>152</v>
      </c>
      <c r="D117" s="46" t="s">
        <v>279</v>
      </c>
      <c r="E117" s="27">
        <f>F117+I117</f>
        <v>0</v>
      </c>
      <c r="F117" s="27"/>
      <c r="G117" s="27"/>
      <c r="H117" s="27"/>
      <c r="I117" s="27"/>
      <c r="J117" s="27">
        <f>L117+O117</f>
        <v>0</v>
      </c>
      <c r="K117" s="27"/>
      <c r="L117" s="27"/>
      <c r="M117" s="27"/>
      <c r="N117" s="27"/>
      <c r="O117" s="27"/>
      <c r="P117" s="28">
        <f>E117+J117</f>
        <v>0</v>
      </c>
    </row>
    <row r="118" spans="1:16" s="6" customFormat="1" ht="85.5" hidden="1" customHeight="1" x14ac:dyDescent="0.25">
      <c r="A118" s="56" t="s">
        <v>447</v>
      </c>
      <c r="B118" s="59" t="s">
        <v>446</v>
      </c>
      <c r="C118" s="59" t="s">
        <v>165</v>
      </c>
      <c r="D118" s="40" t="s">
        <v>508</v>
      </c>
      <c r="E118" s="27">
        <f>F118+I118</f>
        <v>0</v>
      </c>
      <c r="F118" s="27"/>
      <c r="G118" s="27"/>
      <c r="H118" s="27"/>
      <c r="I118" s="27"/>
      <c r="J118" s="27">
        <f>L118+O118</f>
        <v>0</v>
      </c>
      <c r="K118" s="27"/>
      <c r="L118" s="27">
        <v>0</v>
      </c>
      <c r="M118" s="27">
        <v>0</v>
      </c>
      <c r="N118" s="27">
        <v>0</v>
      </c>
      <c r="O118" s="27"/>
      <c r="P118" s="28">
        <f>E118+J118</f>
        <v>0</v>
      </c>
    </row>
    <row r="119" spans="1:16" s="6" customFormat="1" ht="51.6" hidden="1" x14ac:dyDescent="0.25">
      <c r="A119" s="57"/>
      <c r="B119" s="60"/>
      <c r="C119" s="60"/>
      <c r="D119" s="44" t="s">
        <v>166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30"/>
    </row>
    <row r="120" spans="1:16" s="6" customFormat="1" ht="45" hidden="1" customHeight="1" x14ac:dyDescent="0.25">
      <c r="A120" s="58"/>
      <c r="B120" s="61"/>
      <c r="C120" s="61"/>
      <c r="D120" s="44" t="s">
        <v>168</v>
      </c>
      <c r="E120" s="29"/>
      <c r="F120" s="29"/>
      <c r="G120" s="29"/>
      <c r="H120" s="29"/>
      <c r="I120" s="29"/>
      <c r="J120" s="29">
        <f>L120+O120</f>
        <v>0</v>
      </c>
      <c r="K120" s="29"/>
      <c r="L120" s="29">
        <v>0</v>
      </c>
      <c r="M120" s="29">
        <v>0</v>
      </c>
      <c r="N120" s="29">
        <v>0</v>
      </c>
      <c r="O120" s="29"/>
      <c r="P120" s="30">
        <f>E120+J120</f>
        <v>0</v>
      </c>
    </row>
    <row r="121" spans="1:16" s="5" customFormat="1" ht="124.5" hidden="1" customHeight="1" x14ac:dyDescent="0.25">
      <c r="A121" s="39" t="s">
        <v>364</v>
      </c>
      <c r="B121" s="47">
        <v>9430</v>
      </c>
      <c r="C121" s="47" t="s">
        <v>142</v>
      </c>
      <c r="D121" s="40" t="s">
        <v>365</v>
      </c>
      <c r="E121" s="27">
        <f>F121+I121</f>
        <v>0</v>
      </c>
      <c r="F121" s="27"/>
      <c r="G121" s="27">
        <v>0</v>
      </c>
      <c r="H121" s="27">
        <v>0</v>
      </c>
      <c r="I121" s="27"/>
      <c r="J121" s="27">
        <f>L121+O121</f>
        <v>0</v>
      </c>
      <c r="K121" s="27"/>
      <c r="L121" s="27"/>
      <c r="M121" s="27"/>
      <c r="N121" s="27"/>
      <c r="O121" s="27"/>
      <c r="P121" s="28">
        <f>E121+J121</f>
        <v>0</v>
      </c>
    </row>
    <row r="122" spans="1:16" s="5" customFormat="1" ht="172.5" hidden="1" customHeight="1" x14ac:dyDescent="0.25">
      <c r="A122" s="39" t="s">
        <v>452</v>
      </c>
      <c r="B122" s="47">
        <v>9490</v>
      </c>
      <c r="C122" s="47" t="s">
        <v>142</v>
      </c>
      <c r="D122" s="40" t="s">
        <v>453</v>
      </c>
      <c r="E122" s="27">
        <f>F122+I122</f>
        <v>0</v>
      </c>
      <c r="F122" s="27"/>
      <c r="G122" s="27"/>
      <c r="H122" s="27"/>
      <c r="I122" s="27"/>
      <c r="J122" s="27"/>
      <c r="K122" s="27"/>
      <c r="L122" s="27"/>
      <c r="M122" s="27">
        <v>0</v>
      </c>
      <c r="N122" s="27">
        <v>0</v>
      </c>
      <c r="O122" s="27"/>
      <c r="P122" s="28">
        <f>E122+J122</f>
        <v>0</v>
      </c>
    </row>
    <row r="123" spans="1:16" s="7" customFormat="1" ht="114" customHeight="1" x14ac:dyDescent="0.25">
      <c r="A123" s="35" t="s">
        <v>59</v>
      </c>
      <c r="B123" s="35"/>
      <c r="C123" s="35"/>
      <c r="D123" s="36" t="s">
        <v>243</v>
      </c>
      <c r="E123" s="25">
        <f>E124</f>
        <v>658777261</v>
      </c>
      <c r="F123" s="25">
        <f t="shared" ref="F123:O123" si="24">F124</f>
        <v>648369261</v>
      </c>
      <c r="G123" s="25">
        <f t="shared" si="24"/>
        <v>309899944</v>
      </c>
      <c r="H123" s="25">
        <f t="shared" si="24"/>
        <v>79223220</v>
      </c>
      <c r="I123" s="25">
        <f t="shared" si="24"/>
        <v>10408000</v>
      </c>
      <c r="J123" s="25">
        <f t="shared" si="24"/>
        <v>112930007</v>
      </c>
      <c r="K123" s="25">
        <f>K124</f>
        <v>20000000</v>
      </c>
      <c r="L123" s="25">
        <f t="shared" si="24"/>
        <v>91273467</v>
      </c>
      <c r="M123" s="25">
        <f t="shared" si="24"/>
        <v>538650</v>
      </c>
      <c r="N123" s="25">
        <f t="shared" si="24"/>
        <v>663902</v>
      </c>
      <c r="O123" s="25">
        <f t="shared" si="24"/>
        <v>21656540</v>
      </c>
      <c r="P123" s="25">
        <f>P124</f>
        <v>771707268</v>
      </c>
    </row>
    <row r="124" spans="1:16" s="7" customFormat="1" ht="93.75" customHeight="1" x14ac:dyDescent="0.25">
      <c r="A124" s="37" t="s">
        <v>60</v>
      </c>
      <c r="B124" s="37"/>
      <c r="C124" s="37"/>
      <c r="D124" s="41" t="s">
        <v>243</v>
      </c>
      <c r="E124" s="26">
        <f>F124+I124</f>
        <v>658777261</v>
      </c>
      <c r="F124" s="26">
        <f>F125+F126+F127+F128+F129+F130+F131+F132+F133+F134+F135+F136+F137+F138+F139+F140+F141+F144+F145</f>
        <v>648369261</v>
      </c>
      <c r="G124" s="26">
        <f>G125+G126+G127+G128+G129+G130+G131+G132+G133+G134+G135+G136+G137+G138+G139+G140+G141+G144+G145</f>
        <v>309899944</v>
      </c>
      <c r="H124" s="26">
        <f>H125+H126+H127+H128+H129+H130+H131+H132+H133+H134+H135+H136+H137+H138+H139+H140+H141+H144+H145</f>
        <v>79223220</v>
      </c>
      <c r="I124" s="26">
        <f>I125+I126+I127+I128+I129+I130+I131+I132+I133+I134+I135+I136+I137+I138+I139+I140+I141+I144+I145</f>
        <v>10408000</v>
      </c>
      <c r="J124" s="26">
        <f>L124+O124</f>
        <v>112930007</v>
      </c>
      <c r="K124" s="26">
        <f>K125+K126+K127+K128+K129+K130+K131+K132+K133+K134+K135+K136+K137+K138+K139+K140+K141+K144+K145</f>
        <v>20000000</v>
      </c>
      <c r="L124" s="26">
        <f>L125+L126+L127+L128+L129+L130+L131+L132+L133+L134+L135+L136+L137+L138+L139+L140+L141+L144+L145</f>
        <v>91273467</v>
      </c>
      <c r="M124" s="26">
        <f>M125+M126+M127+M128+M129+M130+M131+M132+M133+M134+M135+M136+M137+M138+M139+M140+M141+M144+M145</f>
        <v>538650</v>
      </c>
      <c r="N124" s="26">
        <f>N125+N126+N127+N128+N129+N130+N131+N132+N133+N134+N135+N136+N137+N138+N139+N140+N141+N144+N145</f>
        <v>663902</v>
      </c>
      <c r="O124" s="26">
        <f>O125+O126+O127+O128+O129+O130+O131+O132+O133+O134+O135+O136+O137+O138+O139+O140+O141+O144+O145</f>
        <v>21656540</v>
      </c>
      <c r="P124" s="25">
        <f>E124+J124</f>
        <v>771707268</v>
      </c>
    </row>
    <row r="125" spans="1:16" s="5" customFormat="1" ht="84" hidden="1" customHeight="1" x14ac:dyDescent="0.25">
      <c r="A125" s="39" t="s">
        <v>523</v>
      </c>
      <c r="B125" s="39" t="s">
        <v>196</v>
      </c>
      <c r="C125" s="39" t="s">
        <v>173</v>
      </c>
      <c r="D125" s="40" t="s">
        <v>26</v>
      </c>
      <c r="E125" s="27">
        <f>F125+I125</f>
        <v>0</v>
      </c>
      <c r="F125" s="27"/>
      <c r="G125" s="27"/>
      <c r="H125" s="27"/>
      <c r="I125" s="27"/>
      <c r="J125" s="27">
        <f>L125+O125</f>
        <v>0</v>
      </c>
      <c r="K125" s="27"/>
      <c r="L125" s="27"/>
      <c r="M125" s="27"/>
      <c r="N125" s="27"/>
      <c r="O125" s="27"/>
      <c r="P125" s="28">
        <f>E125+J125</f>
        <v>0</v>
      </c>
    </row>
    <row r="126" spans="1:16" s="5" customFormat="1" ht="99.75" customHeight="1" x14ac:dyDescent="0.25">
      <c r="A126" s="39" t="s">
        <v>61</v>
      </c>
      <c r="B126" s="39" t="s">
        <v>220</v>
      </c>
      <c r="C126" s="39" t="s">
        <v>140</v>
      </c>
      <c r="D126" s="40" t="s">
        <v>316</v>
      </c>
      <c r="E126" s="27">
        <f t="shared" ref="E126:E137" si="25">F126+I126</f>
        <v>505200</v>
      </c>
      <c r="F126" s="27">
        <v>505200</v>
      </c>
      <c r="G126" s="27"/>
      <c r="H126" s="27"/>
      <c r="I126" s="27"/>
      <c r="J126" s="27">
        <f t="shared" ref="J126:J137" si="26">L126+O126</f>
        <v>0</v>
      </c>
      <c r="K126" s="27"/>
      <c r="L126" s="27"/>
      <c r="M126" s="27"/>
      <c r="N126" s="27"/>
      <c r="O126" s="27"/>
      <c r="P126" s="28">
        <f t="shared" ref="P126:P137" si="27">E126+J126</f>
        <v>505200</v>
      </c>
    </row>
    <row r="127" spans="1:16" s="6" customFormat="1" ht="97.2" x14ac:dyDescent="0.25">
      <c r="A127" s="39" t="s">
        <v>62</v>
      </c>
      <c r="B127" s="39" t="s">
        <v>222</v>
      </c>
      <c r="C127" s="39" t="s">
        <v>139</v>
      </c>
      <c r="D127" s="40" t="s">
        <v>221</v>
      </c>
      <c r="E127" s="27">
        <f t="shared" si="25"/>
        <v>114700230</v>
      </c>
      <c r="F127" s="27">
        <v>114700230</v>
      </c>
      <c r="G127" s="27">
        <v>66799400</v>
      </c>
      <c r="H127" s="27">
        <v>14821270</v>
      </c>
      <c r="I127" s="27"/>
      <c r="J127" s="27">
        <f t="shared" si="26"/>
        <v>15521300</v>
      </c>
      <c r="K127" s="27">
        <v>3239500</v>
      </c>
      <c r="L127" s="27">
        <v>11626160</v>
      </c>
      <c r="M127" s="27"/>
      <c r="N127" s="27">
        <v>175437</v>
      </c>
      <c r="O127" s="27">
        <v>3895140</v>
      </c>
      <c r="P127" s="28">
        <f t="shared" si="27"/>
        <v>130221530</v>
      </c>
    </row>
    <row r="128" spans="1:16" s="6" customFormat="1" ht="194.4" x14ac:dyDescent="0.25">
      <c r="A128" s="39" t="s">
        <v>63</v>
      </c>
      <c r="B128" s="39" t="s">
        <v>224</v>
      </c>
      <c r="C128" s="39" t="s">
        <v>141</v>
      </c>
      <c r="D128" s="40" t="s">
        <v>69</v>
      </c>
      <c r="E128" s="27">
        <f t="shared" si="25"/>
        <v>416994770</v>
      </c>
      <c r="F128" s="27">
        <v>416994770</v>
      </c>
      <c r="G128" s="27">
        <v>217064800</v>
      </c>
      <c r="H128" s="27">
        <v>60543930</v>
      </c>
      <c r="I128" s="27"/>
      <c r="J128" s="27">
        <f t="shared" si="26"/>
        <v>93101707</v>
      </c>
      <c r="K128" s="27">
        <v>12453500</v>
      </c>
      <c r="L128" s="27">
        <v>79647307</v>
      </c>
      <c r="M128" s="27">
        <v>538650</v>
      </c>
      <c r="N128" s="27">
        <v>488465</v>
      </c>
      <c r="O128" s="27">
        <v>13454400</v>
      </c>
      <c r="P128" s="28">
        <f t="shared" si="27"/>
        <v>510096477</v>
      </c>
    </row>
    <row r="129" spans="1:16" s="6" customFormat="1" ht="97.2" x14ac:dyDescent="0.25">
      <c r="A129" s="39" t="s">
        <v>64</v>
      </c>
      <c r="B129" s="39" t="s">
        <v>240</v>
      </c>
      <c r="C129" s="39" t="s">
        <v>139</v>
      </c>
      <c r="D129" s="40" t="s">
        <v>301</v>
      </c>
      <c r="E129" s="27">
        <f>F129+I129</f>
        <v>16893061</v>
      </c>
      <c r="F129" s="27">
        <v>16893061</v>
      </c>
      <c r="G129" s="27">
        <v>9955144</v>
      </c>
      <c r="H129" s="27">
        <v>2465520</v>
      </c>
      <c r="I129" s="27"/>
      <c r="J129" s="27">
        <f>L129+O129</f>
        <v>232000</v>
      </c>
      <c r="K129" s="27">
        <v>232000</v>
      </c>
      <c r="L129" s="27"/>
      <c r="M129" s="27"/>
      <c r="N129" s="27"/>
      <c r="O129" s="27">
        <v>232000</v>
      </c>
      <c r="P129" s="28">
        <f>E129+J129</f>
        <v>17125061</v>
      </c>
    </row>
    <row r="130" spans="1:16" s="6" customFormat="1" ht="177" customHeight="1" x14ac:dyDescent="0.25">
      <c r="A130" s="39" t="s">
        <v>65</v>
      </c>
      <c r="B130" s="39" t="s">
        <v>223</v>
      </c>
      <c r="C130" s="39" t="s">
        <v>180</v>
      </c>
      <c r="D130" s="40" t="s">
        <v>546</v>
      </c>
      <c r="E130" s="27">
        <f>F130+I130</f>
        <v>4155700</v>
      </c>
      <c r="F130" s="27">
        <v>4155700</v>
      </c>
      <c r="G130" s="27">
        <v>2759700</v>
      </c>
      <c r="H130" s="27">
        <v>371000</v>
      </c>
      <c r="I130" s="27"/>
      <c r="J130" s="27">
        <f>L130+O130</f>
        <v>25000</v>
      </c>
      <c r="K130" s="27">
        <v>25000</v>
      </c>
      <c r="L130" s="27"/>
      <c r="M130" s="27"/>
      <c r="N130" s="27"/>
      <c r="O130" s="27">
        <v>25000</v>
      </c>
      <c r="P130" s="28">
        <f t="shared" si="27"/>
        <v>4180700</v>
      </c>
    </row>
    <row r="131" spans="1:16" s="6" customFormat="1" ht="78.75" customHeight="1" x14ac:dyDescent="0.25">
      <c r="A131" s="39" t="s">
        <v>70</v>
      </c>
      <c r="B131" s="39" t="s">
        <v>71</v>
      </c>
      <c r="C131" s="39" t="s">
        <v>180</v>
      </c>
      <c r="D131" s="40" t="s">
        <v>438</v>
      </c>
      <c r="E131" s="27">
        <f t="shared" si="25"/>
        <v>5412200</v>
      </c>
      <c r="F131" s="27">
        <v>5412200</v>
      </c>
      <c r="G131" s="27">
        <v>4259000</v>
      </c>
      <c r="H131" s="27">
        <v>79800</v>
      </c>
      <c r="I131" s="27"/>
      <c r="J131" s="27">
        <f t="shared" si="26"/>
        <v>50000</v>
      </c>
      <c r="K131" s="27">
        <v>50000</v>
      </c>
      <c r="L131" s="27"/>
      <c r="M131" s="27"/>
      <c r="N131" s="27"/>
      <c r="O131" s="27">
        <v>50000</v>
      </c>
      <c r="P131" s="28">
        <f t="shared" si="27"/>
        <v>5462200</v>
      </c>
    </row>
    <row r="132" spans="1:16" s="6" customFormat="1" ht="102.75" customHeight="1" x14ac:dyDescent="0.25">
      <c r="A132" s="39" t="s">
        <v>72</v>
      </c>
      <c r="B132" s="39" t="s">
        <v>73</v>
      </c>
      <c r="C132" s="39" t="s">
        <v>180</v>
      </c>
      <c r="D132" s="40" t="s">
        <v>226</v>
      </c>
      <c r="E132" s="27">
        <f t="shared" si="25"/>
        <v>53100</v>
      </c>
      <c r="F132" s="27">
        <v>53100</v>
      </c>
      <c r="G132" s="27"/>
      <c r="H132" s="27"/>
      <c r="I132" s="27"/>
      <c r="J132" s="27">
        <f t="shared" si="26"/>
        <v>0</v>
      </c>
      <c r="K132" s="27"/>
      <c r="L132" s="27"/>
      <c r="M132" s="27"/>
      <c r="N132" s="27"/>
      <c r="O132" s="27"/>
      <c r="P132" s="28">
        <f t="shared" si="27"/>
        <v>53100</v>
      </c>
    </row>
    <row r="133" spans="1:16" s="6" customFormat="1" ht="72.75" customHeight="1" x14ac:dyDescent="0.25">
      <c r="A133" s="39" t="s">
        <v>74</v>
      </c>
      <c r="B133" s="39" t="s">
        <v>75</v>
      </c>
      <c r="C133" s="39" t="s">
        <v>180</v>
      </c>
      <c r="D133" s="40" t="s">
        <v>227</v>
      </c>
      <c r="E133" s="27">
        <f t="shared" si="25"/>
        <v>53100</v>
      </c>
      <c r="F133" s="27">
        <v>53100</v>
      </c>
      <c r="G133" s="27"/>
      <c r="H133" s="27"/>
      <c r="I133" s="27"/>
      <c r="J133" s="27">
        <f t="shared" si="26"/>
        <v>0</v>
      </c>
      <c r="K133" s="27"/>
      <c r="L133" s="27"/>
      <c r="M133" s="27"/>
      <c r="N133" s="27"/>
      <c r="O133" s="27"/>
      <c r="P133" s="28">
        <f t="shared" si="27"/>
        <v>53100</v>
      </c>
    </row>
    <row r="134" spans="1:16" s="5" customFormat="1" ht="183" customHeight="1" x14ac:dyDescent="0.25">
      <c r="A134" s="39" t="s">
        <v>570</v>
      </c>
      <c r="B134" s="39" t="s">
        <v>572</v>
      </c>
      <c r="C134" s="39" t="s">
        <v>180</v>
      </c>
      <c r="D134" s="40" t="s">
        <v>571</v>
      </c>
      <c r="E134" s="27">
        <f>F134+I134</f>
        <v>3000000</v>
      </c>
      <c r="F134" s="27">
        <v>3000000</v>
      </c>
      <c r="G134" s="27"/>
      <c r="H134" s="27"/>
      <c r="I134" s="27"/>
      <c r="J134" s="27">
        <f>L134+O134</f>
        <v>0</v>
      </c>
      <c r="K134" s="27"/>
      <c r="L134" s="27"/>
      <c r="M134" s="27"/>
      <c r="N134" s="27"/>
      <c r="O134" s="27"/>
      <c r="P134" s="28">
        <f>E134+J134</f>
        <v>3000000</v>
      </c>
    </row>
    <row r="135" spans="1:16" s="6" customFormat="1" ht="140.25" customHeight="1" x14ac:dyDescent="0.25">
      <c r="A135" s="39" t="s">
        <v>302</v>
      </c>
      <c r="B135" s="39" t="s">
        <v>303</v>
      </c>
      <c r="C135" s="39" t="s">
        <v>139</v>
      </c>
      <c r="D135" s="40" t="s">
        <v>304</v>
      </c>
      <c r="E135" s="27">
        <f t="shared" si="25"/>
        <v>1070300</v>
      </c>
      <c r="F135" s="27">
        <v>1070300</v>
      </c>
      <c r="G135" s="27"/>
      <c r="H135" s="27"/>
      <c r="I135" s="27"/>
      <c r="J135" s="27">
        <f t="shared" si="26"/>
        <v>0</v>
      </c>
      <c r="K135" s="27"/>
      <c r="L135" s="27"/>
      <c r="M135" s="27"/>
      <c r="N135" s="27"/>
      <c r="O135" s="27"/>
      <c r="P135" s="28">
        <f t="shared" si="27"/>
        <v>1070300</v>
      </c>
    </row>
    <row r="136" spans="1:16" s="6" customFormat="1" ht="132.75" customHeight="1" x14ac:dyDescent="0.25">
      <c r="A136" s="39" t="s">
        <v>305</v>
      </c>
      <c r="B136" s="39" t="s">
        <v>306</v>
      </c>
      <c r="C136" s="39" t="s">
        <v>140</v>
      </c>
      <c r="D136" s="40" t="s">
        <v>439</v>
      </c>
      <c r="E136" s="27">
        <f t="shared" si="25"/>
        <v>2842700</v>
      </c>
      <c r="F136" s="27">
        <v>2842700</v>
      </c>
      <c r="G136" s="27"/>
      <c r="H136" s="27"/>
      <c r="I136" s="27"/>
      <c r="J136" s="27">
        <f t="shared" si="26"/>
        <v>0</v>
      </c>
      <c r="K136" s="27"/>
      <c r="L136" s="27"/>
      <c r="M136" s="27"/>
      <c r="N136" s="27"/>
      <c r="O136" s="27"/>
      <c r="P136" s="28">
        <f t="shared" si="27"/>
        <v>2842700</v>
      </c>
    </row>
    <row r="137" spans="1:16" s="5" customFormat="1" ht="96.75" customHeight="1" x14ac:dyDescent="0.25">
      <c r="A137" s="48" t="s">
        <v>307</v>
      </c>
      <c r="B137" s="48" t="s">
        <v>308</v>
      </c>
      <c r="C137" s="48" t="s">
        <v>174</v>
      </c>
      <c r="D137" s="49" t="s">
        <v>309</v>
      </c>
      <c r="E137" s="31">
        <f t="shared" si="25"/>
        <v>12644600</v>
      </c>
      <c r="F137" s="31">
        <v>12644600</v>
      </c>
      <c r="G137" s="31">
        <v>7465100</v>
      </c>
      <c r="H137" s="31">
        <v>849900</v>
      </c>
      <c r="I137" s="31"/>
      <c r="J137" s="31">
        <f t="shared" si="26"/>
        <v>0</v>
      </c>
      <c r="K137" s="31"/>
      <c r="L137" s="31"/>
      <c r="M137" s="31"/>
      <c r="N137" s="31"/>
      <c r="O137" s="31"/>
      <c r="P137" s="32">
        <f t="shared" si="27"/>
        <v>12644600</v>
      </c>
    </row>
    <row r="138" spans="1:16" s="6" customFormat="1" ht="107.25" customHeight="1" x14ac:dyDescent="0.25">
      <c r="A138" s="39" t="s">
        <v>310</v>
      </c>
      <c r="B138" s="39" t="s">
        <v>312</v>
      </c>
      <c r="C138" s="39" t="s">
        <v>174</v>
      </c>
      <c r="D138" s="40" t="s">
        <v>314</v>
      </c>
      <c r="E138" s="27">
        <f>F138+I138</f>
        <v>2112900</v>
      </c>
      <c r="F138" s="27">
        <v>2112900</v>
      </c>
      <c r="G138" s="27">
        <v>1596800</v>
      </c>
      <c r="H138" s="27">
        <v>91800</v>
      </c>
      <c r="I138" s="27"/>
      <c r="J138" s="27">
        <f>L138+O138</f>
        <v>0</v>
      </c>
      <c r="K138" s="27"/>
      <c r="L138" s="27"/>
      <c r="M138" s="27"/>
      <c r="N138" s="27"/>
      <c r="O138" s="27"/>
      <c r="P138" s="28">
        <f>E138+J138</f>
        <v>2112900</v>
      </c>
    </row>
    <row r="139" spans="1:16" s="6" customFormat="1" ht="93" customHeight="1" x14ac:dyDescent="0.25">
      <c r="A139" s="39" t="s">
        <v>311</v>
      </c>
      <c r="B139" s="39" t="s">
        <v>313</v>
      </c>
      <c r="C139" s="39" t="s">
        <v>174</v>
      </c>
      <c r="D139" s="40" t="s">
        <v>315</v>
      </c>
      <c r="E139" s="27">
        <f>F139+I139</f>
        <v>62855200</v>
      </c>
      <c r="F139" s="27">
        <v>62855200</v>
      </c>
      <c r="G139" s="27"/>
      <c r="H139" s="27"/>
      <c r="I139" s="27"/>
      <c r="J139" s="27">
        <f>L139+O139</f>
        <v>0</v>
      </c>
      <c r="K139" s="27"/>
      <c r="L139" s="27"/>
      <c r="M139" s="27"/>
      <c r="N139" s="27"/>
      <c r="O139" s="27"/>
      <c r="P139" s="28">
        <f>E139+J139</f>
        <v>62855200</v>
      </c>
    </row>
    <row r="140" spans="1:16" s="6" customFormat="1" ht="57" customHeight="1" x14ac:dyDescent="0.25">
      <c r="A140" s="39" t="s">
        <v>498</v>
      </c>
      <c r="B140" s="39" t="s">
        <v>461</v>
      </c>
      <c r="C140" s="39" t="s">
        <v>152</v>
      </c>
      <c r="D140" s="40" t="s">
        <v>462</v>
      </c>
      <c r="E140" s="27"/>
      <c r="F140" s="27"/>
      <c r="G140" s="27"/>
      <c r="H140" s="27"/>
      <c r="I140" s="27"/>
      <c r="J140" s="27">
        <f>L140+O140</f>
        <v>4000000</v>
      </c>
      <c r="K140" s="27">
        <v>4000000</v>
      </c>
      <c r="L140" s="27"/>
      <c r="M140" s="27"/>
      <c r="N140" s="27"/>
      <c r="O140" s="27">
        <v>4000000</v>
      </c>
      <c r="P140" s="28">
        <f>E140+J140</f>
        <v>4000000</v>
      </c>
    </row>
    <row r="141" spans="1:16" s="6" customFormat="1" ht="85.5" hidden="1" customHeight="1" x14ac:dyDescent="0.25">
      <c r="A141" s="56" t="s">
        <v>555</v>
      </c>
      <c r="B141" s="59" t="s">
        <v>446</v>
      </c>
      <c r="C141" s="59" t="s">
        <v>165</v>
      </c>
      <c r="D141" s="40" t="s">
        <v>508</v>
      </c>
      <c r="E141" s="27">
        <f>F141+I141</f>
        <v>0</v>
      </c>
      <c r="F141" s="27"/>
      <c r="G141" s="27"/>
      <c r="H141" s="27"/>
      <c r="I141" s="27"/>
      <c r="J141" s="27">
        <f>L141+O141</f>
        <v>0</v>
      </c>
      <c r="K141" s="27"/>
      <c r="L141" s="27"/>
      <c r="M141" s="27"/>
      <c r="N141" s="27"/>
      <c r="O141" s="27"/>
      <c r="P141" s="28">
        <f>E141+J141</f>
        <v>0</v>
      </c>
    </row>
    <row r="142" spans="1:16" s="6" customFormat="1" ht="51.6" hidden="1" x14ac:dyDescent="0.25">
      <c r="A142" s="57"/>
      <c r="B142" s="60"/>
      <c r="C142" s="60"/>
      <c r="D142" s="44" t="s">
        <v>166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30"/>
    </row>
    <row r="143" spans="1:16" s="6" customFormat="1" ht="45" hidden="1" customHeight="1" x14ac:dyDescent="0.25">
      <c r="A143" s="58"/>
      <c r="B143" s="61"/>
      <c r="C143" s="61"/>
      <c r="D143" s="44" t="s">
        <v>168</v>
      </c>
      <c r="E143" s="29"/>
      <c r="F143" s="29"/>
      <c r="G143" s="29"/>
      <c r="H143" s="29"/>
      <c r="I143" s="29"/>
      <c r="J143" s="29">
        <f>L143+O143</f>
        <v>0</v>
      </c>
      <c r="K143" s="29"/>
      <c r="L143" s="29"/>
      <c r="M143" s="29"/>
      <c r="N143" s="29"/>
      <c r="O143" s="29"/>
      <c r="P143" s="30">
        <f>E143+J143</f>
        <v>0</v>
      </c>
    </row>
    <row r="144" spans="1:16" s="5" customFormat="1" ht="202.5" customHeight="1" x14ac:dyDescent="0.25">
      <c r="A144" s="48" t="s">
        <v>573</v>
      </c>
      <c r="B144" s="48" t="s">
        <v>574</v>
      </c>
      <c r="C144" s="48" t="s">
        <v>142</v>
      </c>
      <c r="D144" s="49" t="s">
        <v>575</v>
      </c>
      <c r="E144" s="31">
        <f>F144+I144</f>
        <v>11859000</v>
      </c>
      <c r="F144" s="31">
        <v>1451000</v>
      </c>
      <c r="G144" s="31">
        <v>0</v>
      </c>
      <c r="H144" s="31">
        <v>0</v>
      </c>
      <c r="I144" s="31">
        <v>10408000</v>
      </c>
      <c r="J144" s="31">
        <f>L144+O144</f>
        <v>0</v>
      </c>
      <c r="K144" s="31"/>
      <c r="L144" s="31"/>
      <c r="M144" s="31"/>
      <c r="N144" s="31"/>
      <c r="O144" s="31"/>
      <c r="P144" s="32">
        <f>E144+J144</f>
        <v>11859000</v>
      </c>
    </row>
    <row r="145" spans="1:16" s="5" customFormat="1" ht="66.75" customHeight="1" x14ac:dyDescent="0.25">
      <c r="A145" s="39" t="s">
        <v>353</v>
      </c>
      <c r="B145" s="39" t="s">
        <v>22</v>
      </c>
      <c r="C145" s="39" t="s">
        <v>142</v>
      </c>
      <c r="D145" s="40" t="s">
        <v>21</v>
      </c>
      <c r="E145" s="27">
        <f>F145+I145</f>
        <v>3625200</v>
      </c>
      <c r="F145" s="27">
        <f>F147</f>
        <v>3625200</v>
      </c>
      <c r="G145" s="27">
        <f t="shared" ref="G145:O145" si="28">G147</f>
        <v>0</v>
      </c>
      <c r="H145" s="27">
        <f t="shared" si="28"/>
        <v>0</v>
      </c>
      <c r="I145" s="27">
        <f t="shared" si="28"/>
        <v>0</v>
      </c>
      <c r="J145" s="27">
        <f>L145+O145</f>
        <v>0</v>
      </c>
      <c r="K145" s="27">
        <f t="shared" si="28"/>
        <v>0</v>
      </c>
      <c r="L145" s="27">
        <f t="shared" si="28"/>
        <v>0</v>
      </c>
      <c r="M145" s="27">
        <f t="shared" si="28"/>
        <v>0</v>
      </c>
      <c r="N145" s="27">
        <f t="shared" si="28"/>
        <v>0</v>
      </c>
      <c r="O145" s="27">
        <f t="shared" si="28"/>
        <v>0</v>
      </c>
      <c r="P145" s="28">
        <f>E145+J145</f>
        <v>3625200</v>
      </c>
    </row>
    <row r="146" spans="1:16" s="5" customFormat="1" ht="65.25" customHeight="1" x14ac:dyDescent="0.25">
      <c r="A146" s="39"/>
      <c r="B146" s="39"/>
      <c r="C146" s="39"/>
      <c r="D146" s="40" t="s">
        <v>167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8"/>
    </row>
    <row r="147" spans="1:16" s="5" customFormat="1" ht="155.25" customHeight="1" x14ac:dyDescent="0.25">
      <c r="A147" s="39"/>
      <c r="B147" s="39"/>
      <c r="C147" s="39"/>
      <c r="D147" s="40" t="s">
        <v>354</v>
      </c>
      <c r="E147" s="27">
        <f>F147+I147</f>
        <v>3625200</v>
      </c>
      <c r="F147" s="27">
        <v>3625200</v>
      </c>
      <c r="G147" s="27"/>
      <c r="H147" s="27"/>
      <c r="I147" s="27"/>
      <c r="J147" s="27">
        <f>L147+O147</f>
        <v>0</v>
      </c>
      <c r="K147" s="27"/>
      <c r="L147" s="27"/>
      <c r="M147" s="27"/>
      <c r="N147" s="27"/>
      <c r="O147" s="27"/>
      <c r="P147" s="28">
        <f>E147+J147</f>
        <v>3625200</v>
      </c>
    </row>
    <row r="148" spans="1:16" s="7" customFormat="1" ht="108" customHeight="1" x14ac:dyDescent="0.25">
      <c r="A148" s="35" t="s">
        <v>194</v>
      </c>
      <c r="B148" s="35"/>
      <c r="C148" s="35"/>
      <c r="D148" s="36" t="s">
        <v>244</v>
      </c>
      <c r="E148" s="25">
        <f>E149</f>
        <v>116140800</v>
      </c>
      <c r="F148" s="25">
        <f t="shared" ref="F148:P148" si="29">F149</f>
        <v>25565800</v>
      </c>
      <c r="G148" s="25">
        <f t="shared" si="29"/>
        <v>5844100</v>
      </c>
      <c r="H148" s="25">
        <f t="shared" si="29"/>
        <v>1459600</v>
      </c>
      <c r="I148" s="25">
        <f t="shared" si="29"/>
        <v>90575000</v>
      </c>
      <c r="J148" s="25">
        <f t="shared" si="29"/>
        <v>0</v>
      </c>
      <c r="K148" s="25">
        <f>K149</f>
        <v>0</v>
      </c>
      <c r="L148" s="25">
        <f t="shared" si="29"/>
        <v>0</v>
      </c>
      <c r="M148" s="25">
        <f t="shared" si="29"/>
        <v>0</v>
      </c>
      <c r="N148" s="25">
        <f t="shared" si="29"/>
        <v>0</v>
      </c>
      <c r="O148" s="25">
        <f t="shared" si="29"/>
        <v>0</v>
      </c>
      <c r="P148" s="25">
        <f t="shared" si="29"/>
        <v>116140800</v>
      </c>
    </row>
    <row r="149" spans="1:16" s="7" customFormat="1" ht="85.5" customHeight="1" x14ac:dyDescent="0.25">
      <c r="A149" s="37" t="s">
        <v>195</v>
      </c>
      <c r="B149" s="35"/>
      <c r="C149" s="37"/>
      <c r="D149" s="41" t="s">
        <v>244</v>
      </c>
      <c r="E149" s="26">
        <f t="shared" ref="E149:E154" si="30">F149+I149</f>
        <v>116140800</v>
      </c>
      <c r="F149" s="26">
        <f>F150+F151+F152+F153+F154</f>
        <v>25565800</v>
      </c>
      <c r="G149" s="26">
        <f>G150+G151+G152+G153+G154</f>
        <v>5844100</v>
      </c>
      <c r="H149" s="26">
        <f>H150+H151+H152+H153+H154</f>
        <v>1459600</v>
      </c>
      <c r="I149" s="26">
        <f>I150+I151+I152+I153+I154</f>
        <v>90575000</v>
      </c>
      <c r="J149" s="26">
        <f t="shared" ref="J149:J154" si="31">L149+O149</f>
        <v>0</v>
      </c>
      <c r="K149" s="26">
        <f>K150+K151+K152+K153+K154</f>
        <v>0</v>
      </c>
      <c r="L149" s="26">
        <f>L150+L151+L152+L153+L154</f>
        <v>0</v>
      </c>
      <c r="M149" s="26">
        <f>M150+M151+M152+M153+M154</f>
        <v>0</v>
      </c>
      <c r="N149" s="26">
        <f>N150+N151+N152+N153+N154</f>
        <v>0</v>
      </c>
      <c r="O149" s="26">
        <f>O150+O151+O152+O153+O154</f>
        <v>0</v>
      </c>
      <c r="P149" s="25">
        <f t="shared" ref="P149:P154" si="32">E149+J149</f>
        <v>116140800</v>
      </c>
    </row>
    <row r="150" spans="1:16" s="5" customFormat="1" ht="17.25" hidden="1" customHeight="1" x14ac:dyDescent="0.25">
      <c r="A150" s="39" t="s">
        <v>524</v>
      </c>
      <c r="B150" s="39" t="s">
        <v>196</v>
      </c>
      <c r="C150" s="39" t="s">
        <v>173</v>
      </c>
      <c r="D150" s="40" t="s">
        <v>26</v>
      </c>
      <c r="E150" s="27">
        <f t="shared" si="30"/>
        <v>0</v>
      </c>
      <c r="F150" s="27"/>
      <c r="G150" s="27"/>
      <c r="H150" s="27"/>
      <c r="I150" s="27"/>
      <c r="J150" s="27">
        <f t="shared" si="31"/>
        <v>0</v>
      </c>
      <c r="K150" s="27"/>
      <c r="L150" s="27"/>
      <c r="M150" s="27"/>
      <c r="N150" s="27"/>
      <c r="O150" s="27"/>
      <c r="P150" s="28">
        <f t="shared" si="32"/>
        <v>0</v>
      </c>
    </row>
    <row r="151" spans="1:16" s="6" customFormat="1" ht="96.75" customHeight="1" x14ac:dyDescent="0.25">
      <c r="A151" s="39" t="s">
        <v>90</v>
      </c>
      <c r="B151" s="39" t="s">
        <v>234</v>
      </c>
      <c r="C151" s="39" t="s">
        <v>180</v>
      </c>
      <c r="D151" s="40" t="s">
        <v>233</v>
      </c>
      <c r="E151" s="27">
        <f t="shared" si="30"/>
        <v>2011600</v>
      </c>
      <c r="F151" s="27">
        <v>2011600</v>
      </c>
      <c r="G151" s="27"/>
      <c r="H151" s="27"/>
      <c r="I151" s="27"/>
      <c r="J151" s="27">
        <f t="shared" si="31"/>
        <v>0</v>
      </c>
      <c r="K151" s="27"/>
      <c r="L151" s="27"/>
      <c r="M151" s="27"/>
      <c r="N151" s="27"/>
      <c r="O151" s="27"/>
      <c r="P151" s="28">
        <f t="shared" si="32"/>
        <v>2011600</v>
      </c>
    </row>
    <row r="152" spans="1:16" s="6" customFormat="1" ht="100.5" customHeight="1" x14ac:dyDescent="0.25">
      <c r="A152" s="39" t="s">
        <v>479</v>
      </c>
      <c r="B152" s="39" t="s">
        <v>312</v>
      </c>
      <c r="C152" s="39" t="s">
        <v>174</v>
      </c>
      <c r="D152" s="40" t="s">
        <v>314</v>
      </c>
      <c r="E152" s="27">
        <f t="shared" si="30"/>
        <v>11424600</v>
      </c>
      <c r="F152" s="27">
        <v>11424600</v>
      </c>
      <c r="G152" s="27">
        <v>5844100</v>
      </c>
      <c r="H152" s="27">
        <v>1459600</v>
      </c>
      <c r="I152" s="27"/>
      <c r="J152" s="27">
        <f t="shared" si="31"/>
        <v>0</v>
      </c>
      <c r="K152" s="27"/>
      <c r="L152" s="27"/>
      <c r="M152" s="27"/>
      <c r="N152" s="27"/>
      <c r="O152" s="27"/>
      <c r="P152" s="28">
        <f t="shared" si="32"/>
        <v>11424600</v>
      </c>
    </row>
    <row r="153" spans="1:16" s="6" customFormat="1" ht="94.5" customHeight="1" x14ac:dyDescent="0.25">
      <c r="A153" s="39" t="s">
        <v>326</v>
      </c>
      <c r="B153" s="39" t="s">
        <v>313</v>
      </c>
      <c r="C153" s="39" t="s">
        <v>174</v>
      </c>
      <c r="D153" s="40" t="s">
        <v>315</v>
      </c>
      <c r="E153" s="27">
        <f t="shared" si="30"/>
        <v>840000</v>
      </c>
      <c r="F153" s="27">
        <v>840000</v>
      </c>
      <c r="G153" s="27"/>
      <c r="H153" s="27"/>
      <c r="I153" s="27"/>
      <c r="J153" s="27">
        <f t="shared" si="31"/>
        <v>0</v>
      </c>
      <c r="K153" s="27"/>
      <c r="L153" s="27"/>
      <c r="M153" s="27"/>
      <c r="N153" s="27"/>
      <c r="O153" s="27"/>
      <c r="P153" s="28">
        <f t="shared" si="32"/>
        <v>840000</v>
      </c>
    </row>
    <row r="154" spans="1:16" s="6" customFormat="1" ht="286.5" customHeight="1" x14ac:dyDescent="0.25">
      <c r="A154" s="39" t="s">
        <v>327</v>
      </c>
      <c r="B154" s="39" t="s">
        <v>328</v>
      </c>
      <c r="C154" s="39" t="s">
        <v>142</v>
      </c>
      <c r="D154" s="40" t="s">
        <v>436</v>
      </c>
      <c r="E154" s="27">
        <f t="shared" si="30"/>
        <v>101864600</v>
      </c>
      <c r="F154" s="27">
        <v>11289600</v>
      </c>
      <c r="G154" s="27">
        <v>0</v>
      </c>
      <c r="H154" s="27">
        <v>0</v>
      </c>
      <c r="I154" s="27">
        <v>90575000</v>
      </c>
      <c r="J154" s="27">
        <f t="shared" si="31"/>
        <v>0</v>
      </c>
      <c r="K154" s="27"/>
      <c r="L154" s="27"/>
      <c r="M154" s="27"/>
      <c r="N154" s="27"/>
      <c r="O154" s="27"/>
      <c r="P154" s="28">
        <f t="shared" si="32"/>
        <v>101864600</v>
      </c>
    </row>
    <row r="155" spans="1:16" s="7" customFormat="1" ht="109.5" customHeight="1" x14ac:dyDescent="0.25">
      <c r="A155" s="35" t="s">
        <v>386</v>
      </c>
      <c r="B155" s="35"/>
      <c r="C155" s="35"/>
      <c r="D155" s="36" t="s">
        <v>465</v>
      </c>
      <c r="E155" s="25">
        <f>E156</f>
        <v>631868400</v>
      </c>
      <c r="F155" s="25">
        <f t="shared" ref="F155:O155" si="33">F156</f>
        <v>631868400</v>
      </c>
      <c r="G155" s="25">
        <f t="shared" si="33"/>
        <v>69157213</v>
      </c>
      <c r="H155" s="25">
        <f t="shared" si="33"/>
        <v>5999520</v>
      </c>
      <c r="I155" s="25">
        <f t="shared" si="33"/>
        <v>0</v>
      </c>
      <c r="J155" s="25">
        <f>J156</f>
        <v>55155696</v>
      </c>
      <c r="K155" s="25">
        <f>K156</f>
        <v>45000000</v>
      </c>
      <c r="L155" s="25">
        <f t="shared" si="33"/>
        <v>10090696</v>
      </c>
      <c r="M155" s="25">
        <f t="shared" si="33"/>
        <v>1638100</v>
      </c>
      <c r="N155" s="25">
        <f t="shared" si="33"/>
        <v>105600</v>
      </c>
      <c r="O155" s="25">
        <f t="shared" si="33"/>
        <v>45065000</v>
      </c>
      <c r="P155" s="25">
        <f>P156</f>
        <v>687024096</v>
      </c>
    </row>
    <row r="156" spans="1:16" s="7" customFormat="1" ht="110.25" customHeight="1" x14ac:dyDescent="0.25">
      <c r="A156" s="37" t="s">
        <v>387</v>
      </c>
      <c r="B156" s="35"/>
      <c r="C156" s="37"/>
      <c r="D156" s="41" t="s">
        <v>465</v>
      </c>
      <c r="E156" s="26">
        <f>F156+I156</f>
        <v>631868400</v>
      </c>
      <c r="F156" s="26">
        <f>F157+F158+F159+F160+F161+F162+F163+F164+F165+F166+F167+F168+F169+F170</f>
        <v>631868400</v>
      </c>
      <c r="G156" s="26">
        <f>G157+G158+G159+G160+G161+G162+G163+G164+G165+G166+G167+G168+G169+G170</f>
        <v>69157213</v>
      </c>
      <c r="H156" s="26">
        <f>H157+H158+H159+H160+H161+H162+H163+H164+H165+H166+H167+H168+H169+H170</f>
        <v>5999520</v>
      </c>
      <c r="I156" s="26">
        <f>I157+I158+I159+I160+I161+I162+I163+I164+I165+I166+I167+I168+I169+I170</f>
        <v>0</v>
      </c>
      <c r="J156" s="26">
        <f t="shared" ref="J156:J161" si="34">L156+O156</f>
        <v>55155696</v>
      </c>
      <c r="K156" s="26">
        <f>K157+K158+K159+K160+K161+K162+K163+K164+K165+K166+K167+K168+K169+K170</f>
        <v>45000000</v>
      </c>
      <c r="L156" s="26">
        <f>L157+L158+L159+L160+L161+L162+L163+L164+L165+L166+L167+L168+L169+L170</f>
        <v>10090696</v>
      </c>
      <c r="M156" s="26">
        <f>M157+M158+M159+M160+M161+M162+M163+M164+M165+M166+M167+M168+M169+M170</f>
        <v>1638100</v>
      </c>
      <c r="N156" s="26">
        <f>N157+N158+N159+N160+N161+N162+N163+N164+N165+N166+N167+N168+N169+N170</f>
        <v>105600</v>
      </c>
      <c r="O156" s="26">
        <f>O157+O158+O159+O160+O161+O162+O163+O164+O165+O166+O167+O168+O169+O170</f>
        <v>45065000</v>
      </c>
      <c r="P156" s="25">
        <f>J156+E156</f>
        <v>687024096</v>
      </c>
    </row>
    <row r="157" spans="1:16" s="6" customFormat="1" ht="96" customHeight="1" x14ac:dyDescent="0.25">
      <c r="A157" s="39" t="s">
        <v>429</v>
      </c>
      <c r="B157" s="39" t="s">
        <v>417</v>
      </c>
      <c r="C157" s="39" t="s">
        <v>178</v>
      </c>
      <c r="D157" s="40" t="s">
        <v>418</v>
      </c>
      <c r="E157" s="27">
        <f t="shared" ref="E157:E165" si="35">F157+I157</f>
        <v>137200500</v>
      </c>
      <c r="F157" s="27">
        <v>137200500</v>
      </c>
      <c r="G157" s="27"/>
      <c r="H157" s="27"/>
      <c r="I157" s="27"/>
      <c r="J157" s="27">
        <f t="shared" si="34"/>
        <v>10224486</v>
      </c>
      <c r="K157" s="27">
        <v>3410800</v>
      </c>
      <c r="L157" s="27">
        <v>6813686</v>
      </c>
      <c r="M157" s="27"/>
      <c r="N157" s="27"/>
      <c r="O157" s="27">
        <v>3410800</v>
      </c>
      <c r="P157" s="28">
        <f>E157+J157</f>
        <v>147424986</v>
      </c>
    </row>
    <row r="158" spans="1:16" s="6" customFormat="1" ht="102" customHeight="1" x14ac:dyDescent="0.25">
      <c r="A158" s="39" t="s">
        <v>430</v>
      </c>
      <c r="B158" s="39" t="s">
        <v>420</v>
      </c>
      <c r="C158" s="39" t="s">
        <v>178</v>
      </c>
      <c r="D158" s="40" t="s">
        <v>421</v>
      </c>
      <c r="E158" s="27">
        <f t="shared" si="35"/>
        <v>11048500</v>
      </c>
      <c r="F158" s="27">
        <v>11048500</v>
      </c>
      <c r="G158" s="27"/>
      <c r="H158" s="27"/>
      <c r="I158" s="27"/>
      <c r="J158" s="27">
        <f t="shared" si="34"/>
        <v>0</v>
      </c>
      <c r="K158" s="27"/>
      <c r="L158" s="27"/>
      <c r="M158" s="27"/>
      <c r="N158" s="27"/>
      <c r="O158" s="27"/>
      <c r="P158" s="28">
        <f>E158+J158</f>
        <v>11048500</v>
      </c>
    </row>
    <row r="159" spans="1:16" s="5" customFormat="1" ht="57" customHeight="1" x14ac:dyDescent="0.25">
      <c r="A159" s="39" t="s">
        <v>431</v>
      </c>
      <c r="B159" s="39" t="s">
        <v>36</v>
      </c>
      <c r="C159" s="39" t="s">
        <v>179</v>
      </c>
      <c r="D159" s="40" t="s">
        <v>352</v>
      </c>
      <c r="E159" s="27">
        <f t="shared" si="35"/>
        <v>85864300</v>
      </c>
      <c r="F159" s="27">
        <v>85864300</v>
      </c>
      <c r="G159" s="27"/>
      <c r="H159" s="27"/>
      <c r="I159" s="27"/>
      <c r="J159" s="27">
        <f t="shared" si="34"/>
        <v>3350000</v>
      </c>
      <c r="K159" s="27">
        <v>3200000</v>
      </c>
      <c r="L159" s="27">
        <v>150000</v>
      </c>
      <c r="M159" s="27"/>
      <c r="N159" s="27"/>
      <c r="O159" s="27">
        <v>3200000</v>
      </c>
      <c r="P159" s="28">
        <f>E159+J159</f>
        <v>89214300</v>
      </c>
    </row>
    <row r="160" spans="1:16" s="5" customFormat="1" ht="81.75" hidden="1" customHeight="1" x14ac:dyDescent="0.25">
      <c r="A160" s="39" t="s">
        <v>525</v>
      </c>
      <c r="B160" s="39" t="s">
        <v>196</v>
      </c>
      <c r="C160" s="39" t="s">
        <v>173</v>
      </c>
      <c r="D160" s="40" t="s">
        <v>26</v>
      </c>
      <c r="E160" s="27">
        <f t="shared" si="35"/>
        <v>0</v>
      </c>
      <c r="F160" s="27"/>
      <c r="G160" s="27"/>
      <c r="H160" s="27"/>
      <c r="I160" s="27"/>
      <c r="J160" s="27">
        <f t="shared" si="34"/>
        <v>0</v>
      </c>
      <c r="K160" s="27"/>
      <c r="L160" s="27"/>
      <c r="M160" s="27"/>
      <c r="N160" s="27"/>
      <c r="O160" s="27"/>
      <c r="P160" s="28">
        <f>E160+J160</f>
        <v>0</v>
      </c>
    </row>
    <row r="161" spans="1:16" s="5" customFormat="1" ht="58.5" customHeight="1" x14ac:dyDescent="0.25">
      <c r="A161" s="39" t="s">
        <v>388</v>
      </c>
      <c r="B161" s="39" t="s">
        <v>91</v>
      </c>
      <c r="C161" s="39" t="s">
        <v>143</v>
      </c>
      <c r="D161" s="40" t="s">
        <v>92</v>
      </c>
      <c r="E161" s="27">
        <f t="shared" si="35"/>
        <v>197592058</v>
      </c>
      <c r="F161" s="27">
        <v>197592058</v>
      </c>
      <c r="G161" s="27"/>
      <c r="H161" s="27"/>
      <c r="I161" s="27"/>
      <c r="J161" s="27">
        <f t="shared" si="34"/>
        <v>6111954</v>
      </c>
      <c r="K161" s="27">
        <v>6111954</v>
      </c>
      <c r="L161" s="27">
        <v>0</v>
      </c>
      <c r="M161" s="27">
        <v>0</v>
      </c>
      <c r="N161" s="27">
        <v>0</v>
      </c>
      <c r="O161" s="27">
        <v>6111954</v>
      </c>
      <c r="P161" s="28">
        <f>E161+J161</f>
        <v>203704012</v>
      </c>
    </row>
    <row r="162" spans="1:16" s="5" customFormat="1" ht="97.5" customHeight="1" x14ac:dyDescent="0.25">
      <c r="A162" s="39" t="s">
        <v>389</v>
      </c>
      <c r="B162" s="39" t="s">
        <v>235</v>
      </c>
      <c r="C162" s="39" t="s">
        <v>144</v>
      </c>
      <c r="D162" s="40" t="s">
        <v>93</v>
      </c>
      <c r="E162" s="27">
        <f t="shared" si="35"/>
        <v>60643312</v>
      </c>
      <c r="F162" s="27">
        <v>60643312</v>
      </c>
      <c r="G162" s="27"/>
      <c r="H162" s="27"/>
      <c r="I162" s="27"/>
      <c r="J162" s="27">
        <f t="shared" ref="J162:J170" si="36">L162+O162</f>
        <v>0</v>
      </c>
      <c r="K162" s="27"/>
      <c r="L162" s="27"/>
      <c r="M162" s="27"/>
      <c r="N162" s="27"/>
      <c r="O162" s="27"/>
      <c r="P162" s="28">
        <f t="shared" ref="P162:P170" si="37">E162+J162</f>
        <v>60643312</v>
      </c>
    </row>
    <row r="163" spans="1:16" s="5" customFormat="1" ht="51.75" customHeight="1" x14ac:dyDescent="0.25">
      <c r="A163" s="39" t="s">
        <v>390</v>
      </c>
      <c r="B163" s="39" t="s">
        <v>236</v>
      </c>
      <c r="C163" s="39" t="s">
        <v>137</v>
      </c>
      <c r="D163" s="40" t="s">
        <v>58</v>
      </c>
      <c r="E163" s="27">
        <f t="shared" si="35"/>
        <v>56813269</v>
      </c>
      <c r="F163" s="27">
        <v>56813269</v>
      </c>
      <c r="G163" s="27">
        <v>42001170</v>
      </c>
      <c r="H163" s="27">
        <v>2766155</v>
      </c>
      <c r="I163" s="27"/>
      <c r="J163" s="27">
        <f t="shared" si="36"/>
        <v>6000862</v>
      </c>
      <c r="K163" s="27">
        <v>5812652</v>
      </c>
      <c r="L163" s="27">
        <v>123210</v>
      </c>
      <c r="M163" s="27">
        <v>52854</v>
      </c>
      <c r="N163" s="27">
        <v>9600</v>
      </c>
      <c r="O163" s="27">
        <v>5877652</v>
      </c>
      <c r="P163" s="28">
        <f t="shared" si="37"/>
        <v>62814131</v>
      </c>
    </row>
    <row r="164" spans="1:16" s="5" customFormat="1" ht="51.75" customHeight="1" x14ac:dyDescent="0.25">
      <c r="A164" s="39" t="s">
        <v>391</v>
      </c>
      <c r="B164" s="39" t="s">
        <v>94</v>
      </c>
      <c r="C164" s="39" t="s">
        <v>137</v>
      </c>
      <c r="D164" s="40" t="s">
        <v>95</v>
      </c>
      <c r="E164" s="27">
        <f t="shared" si="35"/>
        <v>46889889</v>
      </c>
      <c r="F164" s="27">
        <v>46889889</v>
      </c>
      <c r="G164" s="27">
        <v>25235109</v>
      </c>
      <c r="H164" s="27">
        <v>3211959</v>
      </c>
      <c r="I164" s="27"/>
      <c r="J164" s="27">
        <f t="shared" si="36"/>
        <v>5914996</v>
      </c>
      <c r="K164" s="27">
        <v>2911196</v>
      </c>
      <c r="L164" s="27">
        <v>3003800</v>
      </c>
      <c r="M164" s="27">
        <v>1585246</v>
      </c>
      <c r="N164" s="27">
        <v>96000</v>
      </c>
      <c r="O164" s="27">
        <v>2911196</v>
      </c>
      <c r="P164" s="28">
        <f t="shared" si="37"/>
        <v>52804885</v>
      </c>
    </row>
    <row r="165" spans="1:16" s="5" customFormat="1" ht="94.5" customHeight="1" x14ac:dyDescent="0.25">
      <c r="A165" s="39" t="s">
        <v>392</v>
      </c>
      <c r="B165" s="39" t="s">
        <v>217</v>
      </c>
      <c r="C165" s="39" t="s">
        <v>145</v>
      </c>
      <c r="D165" s="40" t="s">
        <v>96</v>
      </c>
      <c r="E165" s="27">
        <f t="shared" si="35"/>
        <v>2705210</v>
      </c>
      <c r="F165" s="27">
        <v>2705210</v>
      </c>
      <c r="G165" s="27">
        <v>1920934</v>
      </c>
      <c r="H165" s="27">
        <v>21406</v>
      </c>
      <c r="I165" s="27"/>
      <c r="J165" s="27">
        <f>L165+O165</f>
        <v>15000000</v>
      </c>
      <c r="K165" s="27">
        <v>15000000</v>
      </c>
      <c r="L165" s="27"/>
      <c r="M165" s="27"/>
      <c r="N165" s="27"/>
      <c r="O165" s="27">
        <v>15000000</v>
      </c>
      <c r="P165" s="28">
        <f>E165+J165</f>
        <v>17705210</v>
      </c>
    </row>
    <row r="166" spans="1:16" s="6" customFormat="1" ht="61.5" customHeight="1" x14ac:dyDescent="0.25">
      <c r="A166" s="39" t="s">
        <v>393</v>
      </c>
      <c r="B166" s="39" t="s">
        <v>296</v>
      </c>
      <c r="C166" s="39" t="s">
        <v>146</v>
      </c>
      <c r="D166" s="40" t="s">
        <v>297</v>
      </c>
      <c r="E166" s="27">
        <f>F166+I166</f>
        <v>24092862</v>
      </c>
      <c r="F166" s="27">
        <v>24092862</v>
      </c>
      <c r="G166" s="27"/>
      <c r="H166" s="27"/>
      <c r="I166" s="27"/>
      <c r="J166" s="27">
        <f t="shared" si="36"/>
        <v>0</v>
      </c>
      <c r="K166" s="27"/>
      <c r="L166" s="27"/>
      <c r="M166" s="27"/>
      <c r="N166" s="27"/>
      <c r="O166" s="27"/>
      <c r="P166" s="28">
        <f t="shared" si="37"/>
        <v>24092862</v>
      </c>
    </row>
    <row r="167" spans="1:16" s="6" customFormat="1" ht="57" hidden="1" customHeight="1" x14ac:dyDescent="0.25">
      <c r="A167" s="39" t="s">
        <v>466</v>
      </c>
      <c r="B167" s="39" t="s">
        <v>444</v>
      </c>
      <c r="C167" s="39" t="s">
        <v>152</v>
      </c>
      <c r="D167" s="40" t="s">
        <v>445</v>
      </c>
      <c r="E167" s="27"/>
      <c r="F167" s="27"/>
      <c r="G167" s="27"/>
      <c r="H167" s="27"/>
      <c r="I167" s="27"/>
      <c r="J167" s="27">
        <f>L167+O167</f>
        <v>0</v>
      </c>
      <c r="K167" s="27"/>
      <c r="L167" s="27"/>
      <c r="M167" s="27"/>
      <c r="N167" s="27"/>
      <c r="O167" s="27"/>
      <c r="P167" s="28">
        <f>E167+J167</f>
        <v>0</v>
      </c>
    </row>
    <row r="168" spans="1:16" s="5" customFormat="1" ht="58.5" customHeight="1" x14ac:dyDescent="0.25">
      <c r="A168" s="39" t="s">
        <v>467</v>
      </c>
      <c r="B168" s="39" t="s">
        <v>468</v>
      </c>
      <c r="C168" s="39" t="s">
        <v>152</v>
      </c>
      <c r="D168" s="40" t="s">
        <v>469</v>
      </c>
      <c r="E168" s="27"/>
      <c r="F168" s="27"/>
      <c r="G168" s="27"/>
      <c r="H168" s="27"/>
      <c r="I168" s="27"/>
      <c r="J168" s="27">
        <f>L168+O168</f>
        <v>8553398</v>
      </c>
      <c r="K168" s="27">
        <v>8553398</v>
      </c>
      <c r="L168" s="27"/>
      <c r="M168" s="27"/>
      <c r="N168" s="27"/>
      <c r="O168" s="27">
        <v>8553398</v>
      </c>
      <c r="P168" s="28">
        <f>E168+J168</f>
        <v>8553398</v>
      </c>
    </row>
    <row r="169" spans="1:16" s="6" customFormat="1" ht="57" customHeight="1" x14ac:dyDescent="0.25">
      <c r="A169" s="39" t="s">
        <v>544</v>
      </c>
      <c r="B169" s="39" t="s">
        <v>280</v>
      </c>
      <c r="C169" s="39" t="s">
        <v>191</v>
      </c>
      <c r="D169" s="40" t="s">
        <v>281</v>
      </c>
      <c r="E169" s="27">
        <f>F169+I169</f>
        <v>8050000</v>
      </c>
      <c r="F169" s="27">
        <f>8050000</f>
        <v>8050000</v>
      </c>
      <c r="G169" s="27"/>
      <c r="H169" s="27"/>
      <c r="I169" s="27"/>
      <c r="J169" s="27">
        <f>L169+O169</f>
        <v>0</v>
      </c>
      <c r="K169" s="27"/>
      <c r="L169" s="27"/>
      <c r="M169" s="27"/>
      <c r="N169" s="27"/>
      <c r="O169" s="27"/>
      <c r="P169" s="28">
        <f>E169+J169</f>
        <v>8050000</v>
      </c>
    </row>
    <row r="170" spans="1:16" s="5" customFormat="1" ht="57.75" customHeight="1" x14ac:dyDescent="0.25">
      <c r="A170" s="39" t="s">
        <v>394</v>
      </c>
      <c r="B170" s="39" t="s">
        <v>17</v>
      </c>
      <c r="C170" s="39" t="s">
        <v>172</v>
      </c>
      <c r="D170" s="40" t="s">
        <v>18</v>
      </c>
      <c r="E170" s="27">
        <f>F170+I170</f>
        <v>968500</v>
      </c>
      <c r="F170" s="27">
        <v>968500</v>
      </c>
      <c r="G170" s="27"/>
      <c r="H170" s="27"/>
      <c r="I170" s="27"/>
      <c r="J170" s="27">
        <f t="shared" si="36"/>
        <v>0</v>
      </c>
      <c r="K170" s="27"/>
      <c r="L170" s="27"/>
      <c r="M170" s="27"/>
      <c r="N170" s="27"/>
      <c r="O170" s="27"/>
      <c r="P170" s="28">
        <f t="shared" si="37"/>
        <v>968500</v>
      </c>
    </row>
    <row r="171" spans="1:16" s="7" customFormat="1" ht="105.75" customHeight="1" x14ac:dyDescent="0.25">
      <c r="A171" s="35" t="s">
        <v>76</v>
      </c>
      <c r="B171" s="35"/>
      <c r="C171" s="35"/>
      <c r="D171" s="36" t="s">
        <v>566</v>
      </c>
      <c r="E171" s="25">
        <f>E172</f>
        <v>93106800</v>
      </c>
      <c r="F171" s="25">
        <f t="shared" ref="F171:P171" si="38">F172</f>
        <v>93106800</v>
      </c>
      <c r="G171" s="25">
        <f t="shared" si="38"/>
        <v>33785625</v>
      </c>
      <c r="H171" s="25">
        <f t="shared" si="38"/>
        <v>2836400</v>
      </c>
      <c r="I171" s="25">
        <f t="shared" si="38"/>
        <v>0</v>
      </c>
      <c r="J171" s="25">
        <f t="shared" si="38"/>
        <v>7267280</v>
      </c>
      <c r="K171" s="25">
        <f>K172</f>
        <v>6000000</v>
      </c>
      <c r="L171" s="25">
        <f t="shared" si="38"/>
        <v>1267280</v>
      </c>
      <c r="M171" s="25">
        <f t="shared" si="38"/>
        <v>137000</v>
      </c>
      <c r="N171" s="25">
        <f t="shared" si="38"/>
        <v>482962</v>
      </c>
      <c r="O171" s="25">
        <f t="shared" si="38"/>
        <v>6000000</v>
      </c>
      <c r="P171" s="25">
        <f t="shared" si="38"/>
        <v>100374080</v>
      </c>
    </row>
    <row r="172" spans="1:16" s="7" customFormat="1" ht="95.25" customHeight="1" x14ac:dyDescent="0.25">
      <c r="A172" s="37" t="s">
        <v>77</v>
      </c>
      <c r="B172" s="35"/>
      <c r="C172" s="37"/>
      <c r="D172" s="41" t="s">
        <v>566</v>
      </c>
      <c r="E172" s="26">
        <f>F172+I172</f>
        <v>93106800</v>
      </c>
      <c r="F172" s="26">
        <f>F173+F174+F175+F176+F177+F178+F179+F180+F181+F182+F183+F184+F185+F187+F188+F189+F186</f>
        <v>93106800</v>
      </c>
      <c r="G172" s="26">
        <f>G173+G174+G175+G176+G177+G178+G179+G180+G181+G182+G183+G184+G185+G187+G188+G189+G186</f>
        <v>33785625</v>
      </c>
      <c r="H172" s="26">
        <f>H173+H174+H175+H176+H177+H178+H179+H180+H181+H182+H183+H184+H185+H187+H188+H189+H186</f>
        <v>2836400</v>
      </c>
      <c r="I172" s="26">
        <f>I173+I174+I175+I176+I177+I178+I179+I180+I181+I182+I183+I184+I185+I187+I188+I189+I186</f>
        <v>0</v>
      </c>
      <c r="J172" s="26">
        <f>L172+O172</f>
        <v>7267280</v>
      </c>
      <c r="K172" s="26">
        <f>K173+K174+K175+K176+K177+K178+K179+K180+K181+K182+K183+K184+K185+K187+K188+K189+K186</f>
        <v>6000000</v>
      </c>
      <c r="L172" s="26">
        <f>L173+L174+L175+L176+L177+L178+L179+L180+L181+L182+L183+L184+L185+L187+L188+L189+L186</f>
        <v>1267280</v>
      </c>
      <c r="M172" s="26">
        <f>M173+M174+M175+M176+M177+M178+M179+M180+M181+M182+M183+M184+M185+M187+M188+M189+M186</f>
        <v>137000</v>
      </c>
      <c r="N172" s="26">
        <f>N173+N174+N175+N176+N177+N178+N179+N180+N181+N182+N183+N184+N185+N187+N188+N189+N186</f>
        <v>482962</v>
      </c>
      <c r="O172" s="26">
        <f>O173+O174+O175+O176+O177+O178+O179+O180+O181+O182+O183+O184+O185+O187+O188+O189+O186</f>
        <v>6000000</v>
      </c>
      <c r="P172" s="25">
        <f>E172+J172</f>
        <v>100374080</v>
      </c>
    </row>
    <row r="173" spans="1:16" s="5" customFormat="1" ht="12.75" hidden="1" customHeight="1" x14ac:dyDescent="0.25">
      <c r="A173" s="39" t="s">
        <v>526</v>
      </c>
      <c r="B173" s="39" t="s">
        <v>196</v>
      </c>
      <c r="C173" s="39" t="s">
        <v>173</v>
      </c>
      <c r="D173" s="40" t="s">
        <v>26</v>
      </c>
      <c r="E173" s="27">
        <f>F173+I173</f>
        <v>0</v>
      </c>
      <c r="F173" s="27"/>
      <c r="G173" s="27"/>
      <c r="H173" s="27"/>
      <c r="I173" s="27"/>
      <c r="J173" s="27">
        <f>L173+O173</f>
        <v>0</v>
      </c>
      <c r="K173" s="27"/>
      <c r="L173" s="27"/>
      <c r="M173" s="27"/>
      <c r="N173" s="27"/>
      <c r="O173" s="27"/>
      <c r="P173" s="28">
        <f>E173+J173</f>
        <v>0</v>
      </c>
    </row>
    <row r="174" spans="1:16" s="6" customFormat="1" ht="97.5" customHeight="1" x14ac:dyDescent="0.25">
      <c r="A174" s="39" t="s">
        <v>79</v>
      </c>
      <c r="B174" s="39" t="s">
        <v>225</v>
      </c>
      <c r="C174" s="39" t="s">
        <v>180</v>
      </c>
      <c r="D174" s="40" t="s">
        <v>592</v>
      </c>
      <c r="E174" s="27">
        <f t="shared" ref="E174:E186" si="39">F174+I174</f>
        <v>4685000</v>
      </c>
      <c r="F174" s="27">
        <v>4685000</v>
      </c>
      <c r="G174" s="27"/>
      <c r="H174" s="27"/>
      <c r="I174" s="27"/>
      <c r="J174" s="27">
        <f t="shared" ref="J174:J186" si="40">L174+O174</f>
        <v>0</v>
      </c>
      <c r="K174" s="27"/>
      <c r="L174" s="27"/>
      <c r="M174" s="27"/>
      <c r="N174" s="27"/>
      <c r="O174" s="27"/>
      <c r="P174" s="28">
        <f t="shared" ref="P174:P186" si="41">E174+J174</f>
        <v>4685000</v>
      </c>
    </row>
    <row r="175" spans="1:16" s="6" customFormat="1" ht="59.25" customHeight="1" x14ac:dyDescent="0.25">
      <c r="A175" s="39" t="s">
        <v>341</v>
      </c>
      <c r="B175" s="39" t="s">
        <v>342</v>
      </c>
      <c r="C175" s="39" t="s">
        <v>180</v>
      </c>
      <c r="D175" s="40" t="s">
        <v>343</v>
      </c>
      <c r="E175" s="27">
        <f>F175+I175</f>
        <v>1316600</v>
      </c>
      <c r="F175" s="27">
        <v>1316600</v>
      </c>
      <c r="G175" s="27">
        <v>1030000</v>
      </c>
      <c r="H175" s="27">
        <v>22800</v>
      </c>
      <c r="I175" s="27"/>
      <c r="J175" s="27">
        <f>L175+O175</f>
        <v>0</v>
      </c>
      <c r="K175" s="27"/>
      <c r="L175" s="27"/>
      <c r="M175" s="27"/>
      <c r="N175" s="27"/>
      <c r="O175" s="27"/>
      <c r="P175" s="28">
        <f>E175+J175</f>
        <v>1316600</v>
      </c>
    </row>
    <row r="176" spans="1:16" s="6" customFormat="1" ht="96.75" customHeight="1" x14ac:dyDescent="0.25">
      <c r="A176" s="39" t="s">
        <v>80</v>
      </c>
      <c r="B176" s="39" t="s">
        <v>199</v>
      </c>
      <c r="C176" s="39" t="s">
        <v>181</v>
      </c>
      <c r="D176" s="40" t="s">
        <v>198</v>
      </c>
      <c r="E176" s="27">
        <f t="shared" si="39"/>
        <v>16766400</v>
      </c>
      <c r="F176" s="27">
        <v>16766400</v>
      </c>
      <c r="G176" s="27"/>
      <c r="H176" s="27"/>
      <c r="I176" s="27"/>
      <c r="J176" s="27">
        <f t="shared" si="40"/>
        <v>0</v>
      </c>
      <c r="K176" s="27"/>
      <c r="L176" s="27"/>
      <c r="M176" s="27"/>
      <c r="N176" s="27"/>
      <c r="O176" s="27"/>
      <c r="P176" s="28">
        <f t="shared" si="41"/>
        <v>16766400</v>
      </c>
    </row>
    <row r="177" spans="1:16" s="6" customFormat="1" ht="98.25" customHeight="1" x14ac:dyDescent="0.25">
      <c r="A177" s="39" t="s">
        <v>81</v>
      </c>
      <c r="B177" s="39" t="s">
        <v>200</v>
      </c>
      <c r="C177" s="39" t="s">
        <v>181</v>
      </c>
      <c r="D177" s="40" t="s">
        <v>169</v>
      </c>
      <c r="E177" s="27">
        <f t="shared" si="39"/>
        <v>2511800</v>
      </c>
      <c r="F177" s="27">
        <v>2511800</v>
      </c>
      <c r="G177" s="27"/>
      <c r="H177" s="27"/>
      <c r="I177" s="27"/>
      <c r="J177" s="27">
        <f t="shared" si="40"/>
        <v>0</v>
      </c>
      <c r="K177" s="27"/>
      <c r="L177" s="27"/>
      <c r="M177" s="27"/>
      <c r="N177" s="27"/>
      <c r="O177" s="27"/>
      <c r="P177" s="28">
        <f t="shared" si="41"/>
        <v>2511800</v>
      </c>
    </row>
    <row r="178" spans="1:16" s="6" customFormat="1" ht="96.75" customHeight="1" x14ac:dyDescent="0.25">
      <c r="A178" s="39" t="s">
        <v>82</v>
      </c>
      <c r="B178" s="39" t="s">
        <v>228</v>
      </c>
      <c r="C178" s="39" t="s">
        <v>181</v>
      </c>
      <c r="D178" s="40" t="s">
        <v>332</v>
      </c>
      <c r="E178" s="27">
        <f t="shared" si="39"/>
        <v>4098100</v>
      </c>
      <c r="F178" s="27">
        <v>4098100</v>
      </c>
      <c r="G178" s="27">
        <v>3115000</v>
      </c>
      <c r="H178" s="27"/>
      <c r="I178" s="27"/>
      <c r="J178" s="27">
        <f t="shared" si="40"/>
        <v>0</v>
      </c>
      <c r="K178" s="27"/>
      <c r="L178" s="27"/>
      <c r="M178" s="27"/>
      <c r="N178" s="27"/>
      <c r="O178" s="27"/>
      <c r="P178" s="28">
        <f t="shared" si="41"/>
        <v>4098100</v>
      </c>
    </row>
    <row r="179" spans="1:16" s="6" customFormat="1" ht="98.25" customHeight="1" x14ac:dyDescent="0.25">
      <c r="A179" s="39" t="s">
        <v>83</v>
      </c>
      <c r="B179" s="39" t="s">
        <v>202</v>
      </c>
      <c r="C179" s="39" t="s">
        <v>181</v>
      </c>
      <c r="D179" s="40" t="s">
        <v>333</v>
      </c>
      <c r="E179" s="27">
        <f t="shared" si="39"/>
        <v>5539600</v>
      </c>
      <c r="F179" s="27">
        <v>5539600</v>
      </c>
      <c r="G179" s="27"/>
      <c r="H179" s="27"/>
      <c r="I179" s="27"/>
      <c r="J179" s="27">
        <f t="shared" si="40"/>
        <v>0</v>
      </c>
      <c r="K179" s="27"/>
      <c r="L179" s="27"/>
      <c r="M179" s="27"/>
      <c r="N179" s="27"/>
      <c r="O179" s="27"/>
      <c r="P179" s="28">
        <f t="shared" si="41"/>
        <v>5539600</v>
      </c>
    </row>
    <row r="180" spans="1:16" s="6" customFormat="1" ht="100.5" customHeight="1" x14ac:dyDescent="0.25">
      <c r="A180" s="39" t="s">
        <v>84</v>
      </c>
      <c r="B180" s="39" t="s">
        <v>229</v>
      </c>
      <c r="C180" s="39" t="s">
        <v>181</v>
      </c>
      <c r="D180" s="40" t="s">
        <v>201</v>
      </c>
      <c r="E180" s="27">
        <f t="shared" si="39"/>
        <v>9796300</v>
      </c>
      <c r="F180" s="27">
        <v>9796300</v>
      </c>
      <c r="G180" s="27">
        <v>5635251</v>
      </c>
      <c r="H180" s="27">
        <v>534300</v>
      </c>
      <c r="I180" s="27"/>
      <c r="J180" s="27">
        <f t="shared" si="40"/>
        <v>0</v>
      </c>
      <c r="K180" s="27"/>
      <c r="L180" s="27"/>
      <c r="M180" s="27"/>
      <c r="N180" s="27"/>
      <c r="O180" s="27"/>
      <c r="P180" s="28">
        <f t="shared" si="41"/>
        <v>9796300</v>
      </c>
    </row>
    <row r="181" spans="1:16" s="6" customFormat="1" ht="92.25" customHeight="1" x14ac:dyDescent="0.25">
      <c r="A181" s="39" t="s">
        <v>85</v>
      </c>
      <c r="B181" s="39" t="s">
        <v>230</v>
      </c>
      <c r="C181" s="39" t="s">
        <v>181</v>
      </c>
      <c r="D181" s="40" t="s">
        <v>78</v>
      </c>
      <c r="E181" s="27">
        <f t="shared" si="39"/>
        <v>27912100</v>
      </c>
      <c r="F181" s="27">
        <v>27912100</v>
      </c>
      <c r="G181" s="27">
        <v>14650670</v>
      </c>
      <c r="H181" s="27">
        <v>1146800</v>
      </c>
      <c r="I181" s="27"/>
      <c r="J181" s="27">
        <f t="shared" si="40"/>
        <v>5917280</v>
      </c>
      <c r="K181" s="27">
        <v>5000000</v>
      </c>
      <c r="L181" s="27">
        <v>917280</v>
      </c>
      <c r="M181" s="27"/>
      <c r="N181" s="27">
        <v>357862</v>
      </c>
      <c r="O181" s="27">
        <v>5000000</v>
      </c>
      <c r="P181" s="28">
        <f t="shared" si="41"/>
        <v>33829380</v>
      </c>
    </row>
    <row r="182" spans="1:16" s="6" customFormat="1" ht="151.5" customHeight="1" x14ac:dyDescent="0.25">
      <c r="A182" s="39" t="s">
        <v>86</v>
      </c>
      <c r="B182" s="39" t="s">
        <v>253</v>
      </c>
      <c r="C182" s="39" t="s">
        <v>181</v>
      </c>
      <c r="D182" s="40" t="s">
        <v>576</v>
      </c>
      <c r="E182" s="27">
        <f t="shared" si="39"/>
        <v>381600</v>
      </c>
      <c r="F182" s="27">
        <v>381600</v>
      </c>
      <c r="G182" s="27"/>
      <c r="H182" s="27"/>
      <c r="I182" s="27"/>
      <c r="J182" s="27">
        <f t="shared" si="40"/>
        <v>0</v>
      </c>
      <c r="K182" s="27"/>
      <c r="L182" s="27"/>
      <c r="M182" s="27"/>
      <c r="N182" s="27"/>
      <c r="O182" s="27"/>
      <c r="P182" s="28">
        <f t="shared" si="41"/>
        <v>381600</v>
      </c>
    </row>
    <row r="183" spans="1:16" s="6" customFormat="1" ht="111.75" customHeight="1" x14ac:dyDescent="0.25">
      <c r="A183" s="39" t="s">
        <v>87</v>
      </c>
      <c r="B183" s="39" t="s">
        <v>256</v>
      </c>
      <c r="C183" s="39" t="s">
        <v>181</v>
      </c>
      <c r="D183" s="40" t="s">
        <v>486</v>
      </c>
      <c r="E183" s="27">
        <f t="shared" si="39"/>
        <v>3502500</v>
      </c>
      <c r="F183" s="27">
        <v>3502500</v>
      </c>
      <c r="G183" s="27"/>
      <c r="H183" s="27"/>
      <c r="I183" s="27"/>
      <c r="J183" s="27">
        <f t="shared" si="40"/>
        <v>0</v>
      </c>
      <c r="K183" s="27"/>
      <c r="L183" s="27"/>
      <c r="M183" s="27"/>
      <c r="N183" s="27"/>
      <c r="O183" s="27"/>
      <c r="P183" s="28">
        <f t="shared" si="41"/>
        <v>3502500</v>
      </c>
    </row>
    <row r="184" spans="1:16" s="6" customFormat="1" ht="144" customHeight="1" x14ac:dyDescent="0.25">
      <c r="A184" s="39" t="s">
        <v>88</v>
      </c>
      <c r="B184" s="39" t="s">
        <v>257</v>
      </c>
      <c r="C184" s="39" t="s">
        <v>181</v>
      </c>
      <c r="D184" s="40" t="s">
        <v>593</v>
      </c>
      <c r="E184" s="27">
        <f t="shared" si="39"/>
        <v>8834100</v>
      </c>
      <c r="F184" s="27">
        <v>8834100</v>
      </c>
      <c r="G184" s="27">
        <v>4799710</v>
      </c>
      <c r="H184" s="27">
        <v>1002300</v>
      </c>
      <c r="I184" s="27"/>
      <c r="J184" s="27">
        <f t="shared" si="40"/>
        <v>1350000</v>
      </c>
      <c r="K184" s="27">
        <v>1000000</v>
      </c>
      <c r="L184" s="27">
        <v>350000</v>
      </c>
      <c r="M184" s="27">
        <v>137000</v>
      </c>
      <c r="N184" s="27">
        <v>125100</v>
      </c>
      <c r="O184" s="27">
        <v>1000000</v>
      </c>
      <c r="P184" s="28">
        <f t="shared" si="41"/>
        <v>10184100</v>
      </c>
    </row>
    <row r="185" spans="1:16" s="6" customFormat="1" ht="103.5" customHeight="1" x14ac:dyDescent="0.25">
      <c r="A185" s="39" t="s">
        <v>89</v>
      </c>
      <c r="B185" s="39" t="s">
        <v>258</v>
      </c>
      <c r="C185" s="39" t="s">
        <v>181</v>
      </c>
      <c r="D185" s="40" t="s">
        <v>259</v>
      </c>
      <c r="E185" s="27">
        <f t="shared" si="39"/>
        <v>7762700</v>
      </c>
      <c r="F185" s="27">
        <v>7762700</v>
      </c>
      <c r="G185" s="27">
        <v>4554994</v>
      </c>
      <c r="H185" s="27">
        <v>130200</v>
      </c>
      <c r="I185" s="27"/>
      <c r="J185" s="27">
        <f t="shared" si="40"/>
        <v>0</v>
      </c>
      <c r="K185" s="27"/>
      <c r="L185" s="27"/>
      <c r="M185" s="27"/>
      <c r="N185" s="27"/>
      <c r="O185" s="27"/>
      <c r="P185" s="28">
        <f t="shared" si="41"/>
        <v>7762700</v>
      </c>
    </row>
    <row r="186" spans="1:16" s="5" customFormat="1" ht="51.75" hidden="1" customHeight="1" x14ac:dyDescent="0.25">
      <c r="A186" s="39" t="s">
        <v>363</v>
      </c>
      <c r="B186" s="39" t="s">
        <v>290</v>
      </c>
      <c r="C186" s="39" t="s">
        <v>152</v>
      </c>
      <c r="D186" s="46" t="s">
        <v>291</v>
      </c>
      <c r="E186" s="27">
        <f t="shared" si="39"/>
        <v>0</v>
      </c>
      <c r="F186" s="27"/>
      <c r="G186" s="27"/>
      <c r="H186" s="27"/>
      <c r="I186" s="27"/>
      <c r="J186" s="27">
        <f t="shared" si="40"/>
        <v>0</v>
      </c>
      <c r="K186" s="27"/>
      <c r="L186" s="27"/>
      <c r="M186" s="27"/>
      <c r="N186" s="27"/>
      <c r="O186" s="27"/>
      <c r="P186" s="28">
        <f t="shared" si="41"/>
        <v>0</v>
      </c>
    </row>
    <row r="187" spans="1:16" s="6" customFormat="1" ht="61.5" hidden="1" customHeight="1" x14ac:dyDescent="0.25">
      <c r="A187" s="39" t="s">
        <v>542</v>
      </c>
      <c r="B187" s="39" t="s">
        <v>455</v>
      </c>
      <c r="C187" s="39" t="s">
        <v>165</v>
      </c>
      <c r="D187" s="40" t="s">
        <v>456</v>
      </c>
      <c r="E187" s="27">
        <f>F187+I187</f>
        <v>0</v>
      </c>
      <c r="F187" s="27"/>
      <c r="G187" s="27"/>
      <c r="H187" s="27"/>
      <c r="I187" s="27"/>
      <c r="J187" s="27">
        <f>L187+O187</f>
        <v>0</v>
      </c>
      <c r="K187" s="27"/>
      <c r="L187" s="27"/>
      <c r="M187" s="27"/>
      <c r="N187" s="27"/>
      <c r="O187" s="27"/>
      <c r="P187" s="28">
        <f>E187+J187</f>
        <v>0</v>
      </c>
    </row>
    <row r="188" spans="1:16" s="5" customFormat="1" ht="77.25" hidden="1" customHeight="1" x14ac:dyDescent="0.25">
      <c r="A188" s="39" t="s">
        <v>556</v>
      </c>
      <c r="B188" s="39" t="s">
        <v>335</v>
      </c>
      <c r="C188" s="39" t="s">
        <v>165</v>
      </c>
      <c r="D188" s="40" t="s">
        <v>126</v>
      </c>
      <c r="E188" s="27">
        <f>F188+I188</f>
        <v>0</v>
      </c>
      <c r="F188" s="27"/>
      <c r="G188" s="27">
        <v>0</v>
      </c>
      <c r="H188" s="27">
        <v>0</v>
      </c>
      <c r="I188" s="27"/>
      <c r="J188" s="27">
        <f>L188+O188</f>
        <v>0</v>
      </c>
      <c r="K188" s="27"/>
      <c r="L188" s="27"/>
      <c r="M188" s="27"/>
      <c r="N188" s="27"/>
      <c r="O188" s="27"/>
      <c r="P188" s="28">
        <f>E188+J188</f>
        <v>0</v>
      </c>
    </row>
    <row r="189" spans="1:16" s="6" customFormat="1" ht="27.75" hidden="1" customHeight="1" x14ac:dyDescent="0.25">
      <c r="A189" s="39" t="s">
        <v>543</v>
      </c>
      <c r="B189" s="39" t="s">
        <v>516</v>
      </c>
      <c r="C189" s="39" t="s">
        <v>165</v>
      </c>
      <c r="D189" s="40" t="s">
        <v>557</v>
      </c>
      <c r="E189" s="27">
        <f>F189+I189</f>
        <v>0</v>
      </c>
      <c r="F189" s="27"/>
      <c r="G189" s="27"/>
      <c r="H189" s="27"/>
      <c r="I189" s="27"/>
      <c r="J189" s="27">
        <f>L189+O189</f>
        <v>0</v>
      </c>
      <c r="K189" s="27"/>
      <c r="L189" s="27"/>
      <c r="M189" s="27"/>
      <c r="N189" s="27"/>
      <c r="O189" s="27"/>
      <c r="P189" s="28">
        <f>E189+J189</f>
        <v>0</v>
      </c>
    </row>
    <row r="190" spans="1:16" s="7" customFormat="1" ht="141.75" customHeight="1" x14ac:dyDescent="0.25">
      <c r="A190" s="35" t="s">
        <v>99</v>
      </c>
      <c r="B190" s="35"/>
      <c r="C190" s="35"/>
      <c r="D190" s="36" t="s">
        <v>246</v>
      </c>
      <c r="E190" s="25">
        <f>E191</f>
        <v>122360069</v>
      </c>
      <c r="F190" s="25">
        <f t="shared" ref="F190:P190" si="42">F191</f>
        <v>122360069</v>
      </c>
      <c r="G190" s="25">
        <f t="shared" si="42"/>
        <v>0</v>
      </c>
      <c r="H190" s="25">
        <f t="shared" si="42"/>
        <v>0</v>
      </c>
      <c r="I190" s="25">
        <f t="shared" si="42"/>
        <v>0</v>
      </c>
      <c r="J190" s="25">
        <f t="shared" si="42"/>
        <v>1673950191</v>
      </c>
      <c r="K190" s="25">
        <f>K191</f>
        <v>329873731</v>
      </c>
      <c r="L190" s="25">
        <f t="shared" si="42"/>
        <v>236797600</v>
      </c>
      <c r="M190" s="25">
        <f t="shared" si="42"/>
        <v>0</v>
      </c>
      <c r="N190" s="25">
        <f t="shared" si="42"/>
        <v>0</v>
      </c>
      <c r="O190" s="25">
        <f t="shared" si="42"/>
        <v>1437152591</v>
      </c>
      <c r="P190" s="25">
        <f t="shared" si="42"/>
        <v>1796310260</v>
      </c>
    </row>
    <row r="191" spans="1:16" s="7" customFormat="1" ht="111" customHeight="1" x14ac:dyDescent="0.25">
      <c r="A191" s="37" t="s">
        <v>100</v>
      </c>
      <c r="B191" s="35"/>
      <c r="C191" s="37"/>
      <c r="D191" s="41" t="s">
        <v>246</v>
      </c>
      <c r="E191" s="26">
        <f>F191+I191</f>
        <v>122360069</v>
      </c>
      <c r="F191" s="26">
        <f>F192+F193+F194+F195+F196+F198+F199+F202+F203+F204+F205+F206+F207+F208+F209+F197</f>
        <v>122360069</v>
      </c>
      <c r="G191" s="26">
        <f>G192+G193+G194+G195+G196+G198+G199+G202+G203+G204+G205+G206+G207+G208+G209+G197</f>
        <v>0</v>
      </c>
      <c r="H191" s="26">
        <f>H192+H193+H194+H195+H196+H198+H199+H202+H203+H204+H205+H206+H207+H208+H209+H197</f>
        <v>0</v>
      </c>
      <c r="I191" s="26">
        <f>I192+I193+I194+I195+I196+I198+I199+I202+I203+I204+I205+I206+I207+I208+I209+I197</f>
        <v>0</v>
      </c>
      <c r="J191" s="26">
        <f>L191+O191</f>
        <v>1673950191</v>
      </c>
      <c r="K191" s="26">
        <f>K192+K193+K194+K195+K196+K198+K199+K202+K203+K204+K205+K206+K207+K208+K209+K197</f>
        <v>329873731</v>
      </c>
      <c r="L191" s="26">
        <f>L192+L193+L194+L195+L196+L198+L199+L202+L203+L204+L205+L206+L207+L208+L209+L197</f>
        <v>236797600</v>
      </c>
      <c r="M191" s="26">
        <f>M192+M193+M194+M195+M196+M198+M199+M202+M203+M204+M205+M206+M207+M208+M209+M197</f>
        <v>0</v>
      </c>
      <c r="N191" s="26">
        <f>N192+N193+N194+N195+N196+N198+N199+N202+N203+N204+N205+N206+N207+N208+N209+N197</f>
        <v>0</v>
      </c>
      <c r="O191" s="26">
        <f>O192+O193+O194+O195+O196+O198+O199+O202+O203+O204+O205+O206+O207+O208+O209+O197</f>
        <v>1437152591</v>
      </c>
      <c r="P191" s="25">
        <f t="shared" ref="P191:P199" si="43">E191+J191</f>
        <v>1796310260</v>
      </c>
    </row>
    <row r="192" spans="1:16" s="5" customFormat="1" ht="81.75" hidden="1" customHeight="1" x14ac:dyDescent="0.25">
      <c r="A192" s="39" t="s">
        <v>527</v>
      </c>
      <c r="B192" s="39" t="s">
        <v>196</v>
      </c>
      <c r="C192" s="39" t="s">
        <v>173</v>
      </c>
      <c r="D192" s="40" t="s">
        <v>26</v>
      </c>
      <c r="E192" s="27">
        <f t="shared" ref="E192:E201" si="44">F192+I192</f>
        <v>0</v>
      </c>
      <c r="F192" s="27"/>
      <c r="G192" s="27"/>
      <c r="H192" s="27"/>
      <c r="I192" s="27"/>
      <c r="J192" s="27">
        <f t="shared" ref="J192:J198" si="45">L192+O192</f>
        <v>0</v>
      </c>
      <c r="K192" s="27"/>
      <c r="L192" s="27"/>
      <c r="M192" s="27"/>
      <c r="N192" s="27"/>
      <c r="O192" s="27"/>
      <c r="P192" s="28">
        <f t="shared" si="43"/>
        <v>0</v>
      </c>
    </row>
    <row r="193" spans="1:16" s="6" customFormat="1" ht="146.25" customHeight="1" x14ac:dyDescent="0.25">
      <c r="A193" s="39" t="s">
        <v>101</v>
      </c>
      <c r="B193" s="39" t="s">
        <v>102</v>
      </c>
      <c r="C193" s="39" t="s">
        <v>149</v>
      </c>
      <c r="D193" s="40" t="s">
        <v>288</v>
      </c>
      <c r="E193" s="27">
        <f t="shared" si="44"/>
        <v>360069</v>
      </c>
      <c r="F193" s="27">
        <v>360069</v>
      </c>
      <c r="G193" s="27"/>
      <c r="H193" s="27"/>
      <c r="I193" s="27"/>
      <c r="J193" s="27">
        <f t="shared" si="45"/>
        <v>0</v>
      </c>
      <c r="K193" s="27"/>
      <c r="L193" s="27"/>
      <c r="M193" s="27"/>
      <c r="N193" s="27"/>
      <c r="O193" s="27"/>
      <c r="P193" s="28">
        <f t="shared" si="43"/>
        <v>360069</v>
      </c>
    </row>
    <row r="194" spans="1:16" s="5" customFormat="1" ht="65.25" customHeight="1" x14ac:dyDescent="0.25">
      <c r="A194" s="39" t="s">
        <v>457</v>
      </c>
      <c r="B194" s="39" t="s">
        <v>458</v>
      </c>
      <c r="C194" s="39" t="s">
        <v>152</v>
      </c>
      <c r="D194" s="40" t="s">
        <v>459</v>
      </c>
      <c r="E194" s="27">
        <f t="shared" si="44"/>
        <v>0</v>
      </c>
      <c r="F194" s="27"/>
      <c r="G194" s="27"/>
      <c r="H194" s="27"/>
      <c r="I194" s="27"/>
      <c r="J194" s="27">
        <f t="shared" si="45"/>
        <v>88100000</v>
      </c>
      <c r="K194" s="27">
        <v>88100000</v>
      </c>
      <c r="L194" s="27"/>
      <c r="M194" s="27"/>
      <c r="N194" s="27"/>
      <c r="O194" s="27">
        <v>88100000</v>
      </c>
      <c r="P194" s="28">
        <f t="shared" si="43"/>
        <v>88100000</v>
      </c>
    </row>
    <row r="195" spans="1:16" s="6" customFormat="1" ht="86.25" hidden="1" customHeight="1" x14ac:dyDescent="0.25">
      <c r="A195" s="39" t="s">
        <v>480</v>
      </c>
      <c r="B195" s="39" t="s">
        <v>446</v>
      </c>
      <c r="C195" s="39" t="s">
        <v>165</v>
      </c>
      <c r="D195" s="40" t="s">
        <v>448</v>
      </c>
      <c r="E195" s="27">
        <f t="shared" si="44"/>
        <v>0</v>
      </c>
      <c r="F195" s="27"/>
      <c r="G195" s="27"/>
      <c r="H195" s="27"/>
      <c r="I195" s="27"/>
      <c r="J195" s="27">
        <f t="shared" si="45"/>
        <v>0</v>
      </c>
      <c r="K195" s="27"/>
      <c r="L195" s="27"/>
      <c r="M195" s="27"/>
      <c r="N195" s="27"/>
      <c r="O195" s="27"/>
      <c r="P195" s="28">
        <f t="shared" si="43"/>
        <v>0</v>
      </c>
    </row>
    <row r="196" spans="1:16" s="6" customFormat="1" ht="63.75" hidden="1" customHeight="1" x14ac:dyDescent="0.25">
      <c r="A196" s="39" t="s">
        <v>503</v>
      </c>
      <c r="B196" s="39" t="s">
        <v>455</v>
      </c>
      <c r="C196" s="39" t="s">
        <v>165</v>
      </c>
      <c r="D196" s="40" t="s">
        <v>456</v>
      </c>
      <c r="E196" s="27">
        <f t="shared" si="44"/>
        <v>0</v>
      </c>
      <c r="F196" s="27"/>
      <c r="G196" s="27"/>
      <c r="H196" s="27"/>
      <c r="I196" s="27"/>
      <c r="J196" s="27">
        <f t="shared" si="45"/>
        <v>0</v>
      </c>
      <c r="K196" s="27"/>
      <c r="L196" s="27"/>
      <c r="M196" s="27"/>
      <c r="N196" s="27"/>
      <c r="O196" s="27"/>
      <c r="P196" s="28">
        <f t="shared" si="43"/>
        <v>0</v>
      </c>
    </row>
    <row r="197" spans="1:16" s="6" customFormat="1" ht="97.2" x14ac:dyDescent="0.25">
      <c r="A197" s="39" t="s">
        <v>583</v>
      </c>
      <c r="B197" s="39" t="s">
        <v>335</v>
      </c>
      <c r="C197" s="39" t="s">
        <v>165</v>
      </c>
      <c r="D197" s="40" t="s">
        <v>126</v>
      </c>
      <c r="E197" s="27">
        <f>F197+I197</f>
        <v>0</v>
      </c>
      <c r="F197" s="27"/>
      <c r="G197" s="27"/>
      <c r="H197" s="27"/>
      <c r="I197" s="27"/>
      <c r="J197" s="27">
        <f>L197+O197</f>
        <v>34147895</v>
      </c>
      <c r="K197" s="27">
        <v>34147895</v>
      </c>
      <c r="L197" s="27"/>
      <c r="M197" s="27"/>
      <c r="N197" s="27"/>
      <c r="O197" s="27">
        <v>34147895</v>
      </c>
      <c r="P197" s="28">
        <f>E197+J197</f>
        <v>34147895</v>
      </c>
    </row>
    <row r="198" spans="1:16" s="5" customFormat="1" ht="85.5" hidden="1" customHeight="1" x14ac:dyDescent="0.25">
      <c r="A198" s="39" t="s">
        <v>515</v>
      </c>
      <c r="B198" s="39" t="s">
        <v>516</v>
      </c>
      <c r="C198" s="39" t="s">
        <v>165</v>
      </c>
      <c r="D198" s="40" t="s">
        <v>557</v>
      </c>
      <c r="E198" s="27">
        <f t="shared" si="44"/>
        <v>0</v>
      </c>
      <c r="F198" s="27"/>
      <c r="G198" s="27"/>
      <c r="H198" s="27"/>
      <c r="I198" s="27"/>
      <c r="J198" s="27">
        <f t="shared" si="45"/>
        <v>0</v>
      </c>
      <c r="K198" s="27"/>
      <c r="L198" s="27"/>
      <c r="M198" s="27"/>
      <c r="N198" s="27"/>
      <c r="O198" s="27"/>
      <c r="P198" s="28">
        <f t="shared" si="43"/>
        <v>0</v>
      </c>
    </row>
    <row r="199" spans="1:16" s="6" customFormat="1" ht="48.75" hidden="1" customHeight="1" x14ac:dyDescent="0.25">
      <c r="A199" s="56" t="s">
        <v>518</v>
      </c>
      <c r="B199" s="56" t="s">
        <v>519</v>
      </c>
      <c r="C199" s="56" t="s">
        <v>520</v>
      </c>
      <c r="D199" s="40" t="s">
        <v>521</v>
      </c>
      <c r="E199" s="27">
        <f t="shared" si="44"/>
        <v>0</v>
      </c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8">
        <f t="shared" si="43"/>
        <v>0</v>
      </c>
    </row>
    <row r="200" spans="1:16" s="6" customFormat="1" ht="51.6" hidden="1" x14ac:dyDescent="0.25">
      <c r="A200" s="57"/>
      <c r="B200" s="57"/>
      <c r="C200" s="57"/>
      <c r="D200" s="44" t="s">
        <v>166</v>
      </c>
      <c r="E200" s="29">
        <f t="shared" si="44"/>
        <v>0</v>
      </c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30"/>
    </row>
    <row r="201" spans="1:16" s="6" customFormat="1" ht="51.6" hidden="1" x14ac:dyDescent="0.25">
      <c r="A201" s="58"/>
      <c r="B201" s="58"/>
      <c r="C201" s="58"/>
      <c r="D201" s="44" t="s">
        <v>168</v>
      </c>
      <c r="E201" s="29">
        <f t="shared" si="44"/>
        <v>0</v>
      </c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30">
        <f>E201+J201</f>
        <v>0</v>
      </c>
    </row>
    <row r="202" spans="1:16" s="6" customFormat="1" ht="99.75" customHeight="1" x14ac:dyDescent="0.25">
      <c r="A202" s="39" t="s">
        <v>262</v>
      </c>
      <c r="B202" s="39" t="s">
        <v>263</v>
      </c>
      <c r="C202" s="39" t="s">
        <v>150</v>
      </c>
      <c r="D202" s="40" t="s">
        <v>266</v>
      </c>
      <c r="E202" s="27">
        <f t="shared" ref="E202:E208" si="46">F202+I202</f>
        <v>122000000</v>
      </c>
      <c r="F202" s="27">
        <v>122000000</v>
      </c>
      <c r="G202" s="27">
        <v>0</v>
      </c>
      <c r="H202" s="27">
        <v>0</v>
      </c>
      <c r="I202" s="27"/>
      <c r="J202" s="27">
        <f t="shared" ref="J202:J208" si="47">L202+O202</f>
        <v>207225836</v>
      </c>
      <c r="K202" s="27">
        <v>207225836</v>
      </c>
      <c r="L202" s="27"/>
      <c r="M202" s="27"/>
      <c r="N202" s="27"/>
      <c r="O202" s="27">
        <v>207225836</v>
      </c>
      <c r="P202" s="28">
        <f t="shared" ref="P202:P208" si="48">E202+J202</f>
        <v>329225836</v>
      </c>
    </row>
    <row r="203" spans="1:16" s="6" customFormat="1" ht="99.75" customHeight="1" x14ac:dyDescent="0.25">
      <c r="A203" s="39" t="s">
        <v>264</v>
      </c>
      <c r="B203" s="39" t="s">
        <v>265</v>
      </c>
      <c r="C203" s="39" t="s">
        <v>150</v>
      </c>
      <c r="D203" s="40" t="s">
        <v>440</v>
      </c>
      <c r="E203" s="27">
        <f t="shared" si="46"/>
        <v>0</v>
      </c>
      <c r="F203" s="27"/>
      <c r="G203" s="27"/>
      <c r="H203" s="27"/>
      <c r="I203" s="27"/>
      <c r="J203" s="27">
        <f t="shared" si="47"/>
        <v>1183987900</v>
      </c>
      <c r="K203" s="27"/>
      <c r="L203" s="27">
        <v>236797600</v>
      </c>
      <c r="M203" s="27">
        <v>0</v>
      </c>
      <c r="N203" s="27">
        <v>0</v>
      </c>
      <c r="O203" s="27">
        <v>947190300</v>
      </c>
      <c r="P203" s="28">
        <f t="shared" si="48"/>
        <v>1183987900</v>
      </c>
    </row>
    <row r="204" spans="1:16" s="6" customFormat="1" ht="141" customHeight="1" x14ac:dyDescent="0.25">
      <c r="A204" s="39" t="s">
        <v>449</v>
      </c>
      <c r="B204" s="39" t="s">
        <v>450</v>
      </c>
      <c r="C204" s="39" t="s">
        <v>150</v>
      </c>
      <c r="D204" s="40" t="s">
        <v>451</v>
      </c>
      <c r="E204" s="27">
        <f t="shared" si="46"/>
        <v>0</v>
      </c>
      <c r="F204" s="27"/>
      <c r="G204" s="27"/>
      <c r="H204" s="27"/>
      <c r="I204" s="27"/>
      <c r="J204" s="27">
        <f t="shared" si="47"/>
        <v>400000</v>
      </c>
      <c r="K204" s="27">
        <v>400000</v>
      </c>
      <c r="L204" s="27">
        <v>0</v>
      </c>
      <c r="M204" s="27">
        <v>0</v>
      </c>
      <c r="N204" s="27">
        <v>0</v>
      </c>
      <c r="O204" s="27">
        <v>400000</v>
      </c>
      <c r="P204" s="28">
        <f t="shared" si="48"/>
        <v>400000</v>
      </c>
    </row>
    <row r="205" spans="1:16" s="6" customFormat="1" ht="51.6" hidden="1" x14ac:dyDescent="0.25">
      <c r="A205" s="39" t="s">
        <v>483</v>
      </c>
      <c r="B205" s="39" t="s">
        <v>484</v>
      </c>
      <c r="C205" s="39" t="s">
        <v>191</v>
      </c>
      <c r="D205" s="40" t="s">
        <v>485</v>
      </c>
      <c r="E205" s="27"/>
      <c r="F205" s="27"/>
      <c r="G205" s="27"/>
      <c r="H205" s="27"/>
      <c r="I205" s="27"/>
      <c r="J205" s="27">
        <f t="shared" si="47"/>
        <v>0</v>
      </c>
      <c r="K205" s="27"/>
      <c r="L205" s="27"/>
      <c r="M205" s="27"/>
      <c r="N205" s="27"/>
      <c r="O205" s="27"/>
      <c r="P205" s="28">
        <f t="shared" si="48"/>
        <v>0</v>
      </c>
    </row>
    <row r="206" spans="1:16" s="6" customFormat="1" ht="33" hidden="1" customHeight="1" x14ac:dyDescent="0.25">
      <c r="A206" s="39">
        <v>1218311</v>
      </c>
      <c r="B206" s="39">
        <v>8311</v>
      </c>
      <c r="C206" s="39" t="s">
        <v>481</v>
      </c>
      <c r="D206" s="40" t="s">
        <v>482</v>
      </c>
      <c r="E206" s="27">
        <f t="shared" si="46"/>
        <v>0</v>
      </c>
      <c r="F206" s="27"/>
      <c r="G206" s="27"/>
      <c r="H206" s="27"/>
      <c r="I206" s="27"/>
      <c r="J206" s="27">
        <f>L206+O206</f>
        <v>0</v>
      </c>
      <c r="K206" s="27"/>
      <c r="L206" s="27"/>
      <c r="M206" s="27"/>
      <c r="N206" s="27"/>
      <c r="O206" s="27"/>
      <c r="P206" s="28">
        <f>E206+J206</f>
        <v>0</v>
      </c>
    </row>
    <row r="207" spans="1:16" s="5" customFormat="1" ht="65.25" customHeight="1" x14ac:dyDescent="0.25">
      <c r="A207" s="39" t="s">
        <v>267</v>
      </c>
      <c r="B207" s="39" t="s">
        <v>133</v>
      </c>
      <c r="C207" s="39" t="s">
        <v>189</v>
      </c>
      <c r="D207" s="40" t="s">
        <v>117</v>
      </c>
      <c r="E207" s="27">
        <f t="shared" si="46"/>
        <v>0</v>
      </c>
      <c r="F207" s="27"/>
      <c r="G207" s="27"/>
      <c r="H207" s="27"/>
      <c r="I207" s="27"/>
      <c r="J207" s="27">
        <f t="shared" si="47"/>
        <v>160088560</v>
      </c>
      <c r="K207" s="27"/>
      <c r="L207" s="27"/>
      <c r="M207" s="27"/>
      <c r="N207" s="27"/>
      <c r="O207" s="27">
        <v>160088560</v>
      </c>
      <c r="P207" s="28">
        <f t="shared" si="48"/>
        <v>160088560</v>
      </c>
    </row>
    <row r="208" spans="1:16" s="5" customFormat="1" ht="166.5" hidden="1" customHeight="1" x14ac:dyDescent="0.25">
      <c r="A208" s="39" t="s">
        <v>338</v>
      </c>
      <c r="B208" s="39" t="s">
        <v>339</v>
      </c>
      <c r="C208" s="39" t="s">
        <v>142</v>
      </c>
      <c r="D208" s="40" t="s">
        <v>340</v>
      </c>
      <c r="E208" s="27">
        <f t="shared" si="46"/>
        <v>0</v>
      </c>
      <c r="F208" s="27"/>
      <c r="G208" s="27"/>
      <c r="H208" s="27"/>
      <c r="I208" s="27"/>
      <c r="J208" s="27">
        <f t="shared" si="47"/>
        <v>0</v>
      </c>
      <c r="K208" s="27"/>
      <c r="L208" s="27"/>
      <c r="M208" s="27"/>
      <c r="N208" s="27"/>
      <c r="O208" s="27"/>
      <c r="P208" s="28">
        <f t="shared" si="48"/>
        <v>0</v>
      </c>
    </row>
    <row r="209" spans="1:16" s="5" customFormat="1" ht="55.5" hidden="1" customHeight="1" x14ac:dyDescent="0.25">
      <c r="A209" s="39" t="s">
        <v>103</v>
      </c>
      <c r="B209" s="39" t="s">
        <v>22</v>
      </c>
      <c r="C209" s="39" t="s">
        <v>142</v>
      </c>
      <c r="D209" s="40" t="s">
        <v>21</v>
      </c>
      <c r="E209" s="27">
        <f>E211</f>
        <v>0</v>
      </c>
      <c r="F209" s="27">
        <f t="shared" ref="F209:P209" si="49">F211</f>
        <v>0</v>
      </c>
      <c r="G209" s="27">
        <f t="shared" si="49"/>
        <v>0</v>
      </c>
      <c r="H209" s="27">
        <f t="shared" si="49"/>
        <v>0</v>
      </c>
      <c r="I209" s="27">
        <f t="shared" si="49"/>
        <v>0</v>
      </c>
      <c r="J209" s="27">
        <f t="shared" si="49"/>
        <v>0</v>
      </c>
      <c r="K209" s="27">
        <f t="shared" si="49"/>
        <v>0</v>
      </c>
      <c r="L209" s="27">
        <f t="shared" si="49"/>
        <v>0</v>
      </c>
      <c r="M209" s="27">
        <f t="shared" si="49"/>
        <v>0</v>
      </c>
      <c r="N209" s="27">
        <f t="shared" si="49"/>
        <v>0</v>
      </c>
      <c r="O209" s="27">
        <f t="shared" si="49"/>
        <v>0</v>
      </c>
      <c r="P209" s="28">
        <f t="shared" si="49"/>
        <v>0</v>
      </c>
    </row>
    <row r="210" spans="1:16" s="5" customFormat="1" ht="53.25" hidden="1" customHeight="1" x14ac:dyDescent="0.25">
      <c r="A210" s="39"/>
      <c r="B210" s="39"/>
      <c r="C210" s="39"/>
      <c r="D210" s="40" t="s">
        <v>166</v>
      </c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8"/>
    </row>
    <row r="211" spans="1:16" s="5" customFormat="1" ht="90.75" hidden="1" customHeight="1" x14ac:dyDescent="0.25">
      <c r="A211" s="39"/>
      <c r="B211" s="39"/>
      <c r="C211" s="39"/>
      <c r="D211" s="40" t="s">
        <v>355</v>
      </c>
      <c r="E211" s="27">
        <f>F211+I211</f>
        <v>0</v>
      </c>
      <c r="F211" s="27"/>
      <c r="G211" s="27"/>
      <c r="H211" s="27"/>
      <c r="I211" s="27"/>
      <c r="J211" s="27">
        <f>L211+O211</f>
        <v>0</v>
      </c>
      <c r="K211" s="27"/>
      <c r="L211" s="27"/>
      <c r="M211" s="27"/>
      <c r="N211" s="27"/>
      <c r="O211" s="27"/>
      <c r="P211" s="28">
        <f>E211+J211</f>
        <v>0</v>
      </c>
    </row>
    <row r="212" spans="1:16" s="7" customFormat="1" ht="96" hidden="1" customHeight="1" x14ac:dyDescent="0.25">
      <c r="A212" s="35" t="s">
        <v>357</v>
      </c>
      <c r="B212" s="35"/>
      <c r="C212" s="35"/>
      <c r="D212" s="36" t="s">
        <v>359</v>
      </c>
      <c r="E212" s="25">
        <f>E213</f>
        <v>0</v>
      </c>
      <c r="F212" s="25">
        <f t="shared" ref="F212:P213" si="50">F213</f>
        <v>0</v>
      </c>
      <c r="G212" s="25">
        <f t="shared" si="50"/>
        <v>0</v>
      </c>
      <c r="H212" s="25">
        <f t="shared" si="50"/>
        <v>0</v>
      </c>
      <c r="I212" s="25">
        <f t="shared" si="50"/>
        <v>0</v>
      </c>
      <c r="J212" s="25">
        <f t="shared" si="50"/>
        <v>0</v>
      </c>
      <c r="K212" s="25">
        <f>K213</f>
        <v>0</v>
      </c>
      <c r="L212" s="25">
        <f t="shared" si="50"/>
        <v>0</v>
      </c>
      <c r="M212" s="25">
        <f t="shared" si="50"/>
        <v>0</v>
      </c>
      <c r="N212" s="25">
        <f t="shared" si="50"/>
        <v>0</v>
      </c>
      <c r="O212" s="25">
        <f t="shared" si="50"/>
        <v>0</v>
      </c>
      <c r="P212" s="25">
        <f t="shared" si="50"/>
        <v>0</v>
      </c>
    </row>
    <row r="213" spans="1:16" s="7" customFormat="1" ht="103.5" hidden="1" customHeight="1" x14ac:dyDescent="0.25">
      <c r="A213" s="37" t="s">
        <v>358</v>
      </c>
      <c r="B213" s="35"/>
      <c r="C213" s="37"/>
      <c r="D213" s="41" t="s">
        <v>359</v>
      </c>
      <c r="E213" s="26">
        <f>F213+I213</f>
        <v>0</v>
      </c>
      <c r="F213" s="26">
        <f>F214</f>
        <v>0</v>
      </c>
      <c r="G213" s="26">
        <f t="shared" si="50"/>
        <v>0</v>
      </c>
      <c r="H213" s="26">
        <f t="shared" si="50"/>
        <v>0</v>
      </c>
      <c r="I213" s="26">
        <f t="shared" si="50"/>
        <v>0</v>
      </c>
      <c r="J213" s="26">
        <f>L213+O213</f>
        <v>0</v>
      </c>
      <c r="K213" s="26">
        <f>K214</f>
        <v>0</v>
      </c>
      <c r="L213" s="26">
        <f t="shared" si="50"/>
        <v>0</v>
      </c>
      <c r="M213" s="26">
        <f t="shared" si="50"/>
        <v>0</v>
      </c>
      <c r="N213" s="26">
        <f t="shared" si="50"/>
        <v>0</v>
      </c>
      <c r="O213" s="26">
        <f t="shared" si="50"/>
        <v>0</v>
      </c>
      <c r="P213" s="25">
        <f>E213+J213</f>
        <v>0</v>
      </c>
    </row>
    <row r="214" spans="1:16" s="5" customFormat="1" ht="81" hidden="1" customHeight="1" x14ac:dyDescent="0.25">
      <c r="A214" s="39" t="s">
        <v>528</v>
      </c>
      <c r="B214" s="39" t="s">
        <v>196</v>
      </c>
      <c r="C214" s="39" t="s">
        <v>173</v>
      </c>
      <c r="D214" s="40" t="s">
        <v>26</v>
      </c>
      <c r="E214" s="27">
        <f>F214+I214</f>
        <v>0</v>
      </c>
      <c r="F214" s="27"/>
      <c r="G214" s="27"/>
      <c r="H214" s="27"/>
      <c r="I214" s="27"/>
      <c r="J214" s="27">
        <f>L214+O214</f>
        <v>0</v>
      </c>
      <c r="K214" s="27"/>
      <c r="L214" s="27"/>
      <c r="M214" s="27"/>
      <c r="N214" s="27"/>
      <c r="O214" s="27"/>
      <c r="P214" s="28">
        <f>E214+J214</f>
        <v>0</v>
      </c>
    </row>
    <row r="215" spans="1:16" s="7" customFormat="1" ht="113.25" customHeight="1" x14ac:dyDescent="0.25">
      <c r="A215" s="35" t="s">
        <v>218</v>
      </c>
      <c r="B215" s="35"/>
      <c r="C215" s="35"/>
      <c r="D215" s="36" t="s">
        <v>0</v>
      </c>
      <c r="E215" s="25">
        <f>E216</f>
        <v>0</v>
      </c>
      <c r="F215" s="25">
        <f t="shared" ref="F215:O215" si="51">F216</f>
        <v>0</v>
      </c>
      <c r="G215" s="25">
        <f t="shared" si="51"/>
        <v>0</v>
      </c>
      <c r="H215" s="25">
        <f t="shared" si="51"/>
        <v>0</v>
      </c>
      <c r="I215" s="25">
        <f t="shared" si="51"/>
        <v>0</v>
      </c>
      <c r="J215" s="25">
        <f t="shared" si="51"/>
        <v>1850200000</v>
      </c>
      <c r="K215" s="25">
        <f t="shared" si="51"/>
        <v>1850200000</v>
      </c>
      <c r="L215" s="25">
        <f t="shared" si="51"/>
        <v>0</v>
      </c>
      <c r="M215" s="25">
        <f t="shared" si="51"/>
        <v>0</v>
      </c>
      <c r="N215" s="25">
        <f t="shared" si="51"/>
        <v>0</v>
      </c>
      <c r="O215" s="25">
        <f t="shared" si="51"/>
        <v>1850200000</v>
      </c>
      <c r="P215" s="25">
        <f>P216</f>
        <v>1850200000</v>
      </c>
    </row>
    <row r="216" spans="1:16" s="7" customFormat="1" ht="103.5" customHeight="1" x14ac:dyDescent="0.25">
      <c r="A216" s="37" t="s">
        <v>219</v>
      </c>
      <c r="B216" s="35"/>
      <c r="C216" s="37"/>
      <c r="D216" s="41" t="s">
        <v>0</v>
      </c>
      <c r="E216" s="26">
        <f>F216+I216</f>
        <v>0</v>
      </c>
      <c r="F216" s="26">
        <f>F217+F219+F222+F223+F224+F225+F226+F227+F228+F231+F232+F235+F236+F239+F240+F241+F242+F243+F244+F218</f>
        <v>0</v>
      </c>
      <c r="G216" s="26">
        <f>G217+G219+G222+G223+G224+G225+G226+G227+G228+G231+G232+G235+G236+G239+G240+G241+G242+G243+G244+G218</f>
        <v>0</v>
      </c>
      <c r="H216" s="26">
        <f>H217+H219+H222+H223+H224+H225+H226+H227+H228+H231+H232+H235+H236+H239+H240+H241+H242+H243+H244+H218</f>
        <v>0</v>
      </c>
      <c r="I216" s="26">
        <f>I217+I219+I222+I223+I224+I225+I226+I227+I228+I231+I232+I235+I236+I239+I240+I241+I242+I243+I244+I218</f>
        <v>0</v>
      </c>
      <c r="J216" s="26">
        <f>L216+O216</f>
        <v>1850200000</v>
      </c>
      <c r="K216" s="26">
        <f>K217+K219+K222+K223+K224+K225+K226+K227+K228+K231+K232+K235+K236+K239+K240+K241+K242+K243+K244+K218</f>
        <v>1850200000</v>
      </c>
      <c r="L216" s="26">
        <f>L217+L219+L222+L223+L224+L225+L226+L227+L228+L231+L232+L235+L236+L239+L240+L241+L242+L243+L244+L218</f>
        <v>0</v>
      </c>
      <c r="M216" s="26">
        <f>M217+M219+M222+M223+M224+M225+M226+M227+M228+M231+M232+M235+M236+M239+M240+M241+M242+M243+M244+M218</f>
        <v>0</v>
      </c>
      <c r="N216" s="26">
        <f>N217+N219+N222+N223+N224+N225+N226+N227+N228+N231+N232+N235+N236+N239+N240+N241+N242+N243+N244+N218</f>
        <v>0</v>
      </c>
      <c r="O216" s="26">
        <f>O217+O219+O222+O223+O224+O225+O226+O227+O228+O231+O232+O235+O236+O239+O240+O241+O242+O243+O244+O218</f>
        <v>1850200000</v>
      </c>
      <c r="P216" s="25">
        <f>E216+J216</f>
        <v>1850200000</v>
      </c>
    </row>
    <row r="217" spans="1:16" s="5" customFormat="1" ht="79.5" hidden="1" customHeight="1" x14ac:dyDescent="0.25">
      <c r="A217" s="39" t="s">
        <v>529</v>
      </c>
      <c r="B217" s="39" t="s">
        <v>196</v>
      </c>
      <c r="C217" s="39" t="s">
        <v>173</v>
      </c>
      <c r="D217" s="40" t="s">
        <v>26</v>
      </c>
      <c r="E217" s="27">
        <f>F217+I217</f>
        <v>0</v>
      </c>
      <c r="F217" s="27"/>
      <c r="G217" s="27"/>
      <c r="H217" s="27"/>
      <c r="I217" s="27"/>
      <c r="J217" s="27">
        <f>L217+O217</f>
        <v>0</v>
      </c>
      <c r="K217" s="27"/>
      <c r="L217" s="27"/>
      <c r="M217" s="27"/>
      <c r="N217" s="27"/>
      <c r="O217" s="27"/>
      <c r="P217" s="28">
        <f>E217+J217</f>
        <v>0</v>
      </c>
    </row>
    <row r="218" spans="1:16" s="5" customFormat="1" ht="65.25" customHeight="1" x14ac:dyDescent="0.25">
      <c r="A218" s="39" t="s">
        <v>584</v>
      </c>
      <c r="B218" s="39" t="s">
        <v>53</v>
      </c>
      <c r="C218" s="39" t="s">
        <v>183</v>
      </c>
      <c r="D218" s="40" t="s">
        <v>585</v>
      </c>
      <c r="E218" s="27">
        <f>F218+I218</f>
        <v>0</v>
      </c>
      <c r="F218" s="27"/>
      <c r="G218" s="27"/>
      <c r="H218" s="27"/>
      <c r="I218" s="27"/>
      <c r="J218" s="27">
        <f>L218+O218</f>
        <v>100000</v>
      </c>
      <c r="K218" s="27">
        <v>100000</v>
      </c>
      <c r="L218" s="27"/>
      <c r="M218" s="27"/>
      <c r="N218" s="27"/>
      <c r="O218" s="27">
        <v>100000</v>
      </c>
      <c r="P218" s="28">
        <f>E218+J218</f>
        <v>100000</v>
      </c>
    </row>
    <row r="219" spans="1:16" s="6" customFormat="1" ht="192.75" customHeight="1" x14ac:dyDescent="0.25">
      <c r="A219" s="56" t="s">
        <v>13</v>
      </c>
      <c r="B219" s="56" t="s">
        <v>286</v>
      </c>
      <c r="C219" s="56" t="s">
        <v>149</v>
      </c>
      <c r="D219" s="40" t="s">
        <v>581</v>
      </c>
      <c r="E219" s="27">
        <f>F219+I219</f>
        <v>0</v>
      </c>
      <c r="F219" s="27"/>
      <c r="G219" s="27"/>
      <c r="H219" s="27"/>
      <c r="I219" s="27"/>
      <c r="J219" s="27">
        <f>L219+O219</f>
        <v>3987926</v>
      </c>
      <c r="K219" s="27">
        <v>3987926</v>
      </c>
      <c r="L219" s="27"/>
      <c r="M219" s="27"/>
      <c r="N219" s="27"/>
      <c r="O219" s="27">
        <v>3987926</v>
      </c>
      <c r="P219" s="28">
        <f>E219+J219</f>
        <v>3987926</v>
      </c>
    </row>
    <row r="220" spans="1:16" s="6" customFormat="1" ht="50.25" hidden="1" customHeight="1" x14ac:dyDescent="0.25">
      <c r="A220" s="57"/>
      <c r="B220" s="57"/>
      <c r="C220" s="57"/>
      <c r="D220" s="44" t="s">
        <v>166</v>
      </c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30"/>
    </row>
    <row r="221" spans="1:16" s="6" customFormat="1" ht="50.25" hidden="1" customHeight="1" x14ac:dyDescent="0.25">
      <c r="A221" s="58"/>
      <c r="B221" s="58"/>
      <c r="C221" s="58"/>
      <c r="D221" s="44" t="s">
        <v>168</v>
      </c>
      <c r="E221" s="29"/>
      <c r="F221" s="29"/>
      <c r="G221" s="29"/>
      <c r="H221" s="29"/>
      <c r="I221" s="29"/>
      <c r="J221" s="29">
        <f>L221+O221</f>
        <v>0</v>
      </c>
      <c r="K221" s="29"/>
      <c r="L221" s="29"/>
      <c r="M221" s="29"/>
      <c r="N221" s="29"/>
      <c r="O221" s="29"/>
      <c r="P221" s="30">
        <f>E221+J221</f>
        <v>0</v>
      </c>
    </row>
    <row r="222" spans="1:16" s="5" customFormat="1" ht="56.25" customHeight="1" x14ac:dyDescent="0.25">
      <c r="A222" s="39" t="s">
        <v>549</v>
      </c>
      <c r="B222" s="39" t="s">
        <v>458</v>
      </c>
      <c r="C222" s="39" t="s">
        <v>152</v>
      </c>
      <c r="D222" s="40" t="s">
        <v>459</v>
      </c>
      <c r="E222" s="27">
        <f t="shared" ref="E222:E227" si="52">F222+I222</f>
        <v>0</v>
      </c>
      <c r="F222" s="27"/>
      <c r="G222" s="27"/>
      <c r="H222" s="27"/>
      <c r="I222" s="27"/>
      <c r="J222" s="27">
        <f>L222+O222</f>
        <v>4765000</v>
      </c>
      <c r="K222" s="27">
        <v>4765000</v>
      </c>
      <c r="L222" s="27"/>
      <c r="M222" s="27"/>
      <c r="N222" s="27"/>
      <c r="O222" s="27">
        <v>4765000</v>
      </c>
      <c r="P222" s="28">
        <f>E222+J222</f>
        <v>4765000</v>
      </c>
    </row>
    <row r="223" spans="1:16" s="6" customFormat="1" ht="49.5" customHeight="1" x14ac:dyDescent="0.25">
      <c r="A223" s="39" t="s">
        <v>104</v>
      </c>
      <c r="B223" s="39" t="s">
        <v>105</v>
      </c>
      <c r="C223" s="39" t="s">
        <v>152</v>
      </c>
      <c r="D223" s="46" t="s">
        <v>283</v>
      </c>
      <c r="E223" s="27">
        <f t="shared" si="52"/>
        <v>0</v>
      </c>
      <c r="F223" s="27"/>
      <c r="G223" s="27"/>
      <c r="H223" s="27"/>
      <c r="I223" s="27"/>
      <c r="J223" s="27">
        <f t="shared" ref="J223:J228" si="53">L223+O223</f>
        <v>374965537</v>
      </c>
      <c r="K223" s="27">
        <v>374965537</v>
      </c>
      <c r="L223" s="27"/>
      <c r="M223" s="27"/>
      <c r="N223" s="27"/>
      <c r="O223" s="27">
        <v>374965537</v>
      </c>
      <c r="P223" s="28">
        <f t="shared" ref="P223:P228" si="54">E223+J223</f>
        <v>374965537</v>
      </c>
    </row>
    <row r="224" spans="1:16" s="6" customFormat="1" ht="53.25" customHeight="1" x14ac:dyDescent="0.25">
      <c r="A224" s="42" t="s">
        <v>106</v>
      </c>
      <c r="B224" s="42" t="s">
        <v>107</v>
      </c>
      <c r="C224" s="42" t="s">
        <v>152</v>
      </c>
      <c r="D224" s="46" t="s">
        <v>279</v>
      </c>
      <c r="E224" s="27">
        <f t="shared" si="52"/>
        <v>0</v>
      </c>
      <c r="F224" s="27"/>
      <c r="G224" s="27"/>
      <c r="H224" s="27"/>
      <c r="I224" s="27"/>
      <c r="J224" s="27">
        <f t="shared" si="53"/>
        <v>205453519</v>
      </c>
      <c r="K224" s="27">
        <v>205453519</v>
      </c>
      <c r="L224" s="27"/>
      <c r="M224" s="27"/>
      <c r="N224" s="27"/>
      <c r="O224" s="27">
        <v>205453519</v>
      </c>
      <c r="P224" s="28">
        <f t="shared" si="54"/>
        <v>205453519</v>
      </c>
    </row>
    <row r="225" spans="1:16" s="6" customFormat="1" ht="42" hidden="1" customHeight="1" x14ac:dyDescent="0.25">
      <c r="A225" s="42" t="s">
        <v>460</v>
      </c>
      <c r="B225" s="42" t="s">
        <v>461</v>
      </c>
      <c r="C225" s="42" t="s">
        <v>152</v>
      </c>
      <c r="D225" s="46" t="s">
        <v>462</v>
      </c>
      <c r="E225" s="27">
        <f t="shared" si="52"/>
        <v>0</v>
      </c>
      <c r="F225" s="27"/>
      <c r="G225" s="27"/>
      <c r="H225" s="27"/>
      <c r="I225" s="27"/>
      <c r="J225" s="27">
        <f t="shared" si="53"/>
        <v>0</v>
      </c>
      <c r="K225" s="27"/>
      <c r="L225" s="27"/>
      <c r="M225" s="27"/>
      <c r="N225" s="27"/>
      <c r="O225" s="27"/>
      <c r="P225" s="28">
        <f t="shared" si="54"/>
        <v>0</v>
      </c>
    </row>
    <row r="226" spans="1:16" s="6" customFormat="1" ht="58.5" customHeight="1" x14ac:dyDescent="0.25">
      <c r="A226" s="42" t="s">
        <v>443</v>
      </c>
      <c r="B226" s="42" t="s">
        <v>444</v>
      </c>
      <c r="C226" s="42" t="s">
        <v>152</v>
      </c>
      <c r="D226" s="46" t="s">
        <v>445</v>
      </c>
      <c r="E226" s="27">
        <f t="shared" si="52"/>
        <v>0</v>
      </c>
      <c r="F226" s="27"/>
      <c r="G226" s="27"/>
      <c r="H226" s="27"/>
      <c r="I226" s="27"/>
      <c r="J226" s="27">
        <f t="shared" si="53"/>
        <v>154569660</v>
      </c>
      <c r="K226" s="27">
        <v>154569660</v>
      </c>
      <c r="L226" s="27"/>
      <c r="M226" s="27"/>
      <c r="N226" s="27"/>
      <c r="O226" s="27">
        <v>154569660</v>
      </c>
      <c r="P226" s="28">
        <f t="shared" si="54"/>
        <v>154569660</v>
      </c>
    </row>
    <row r="227" spans="1:16" s="6" customFormat="1" ht="97.5" customHeight="1" x14ac:dyDescent="0.25">
      <c r="A227" s="39" t="s">
        <v>289</v>
      </c>
      <c r="B227" s="39" t="s">
        <v>290</v>
      </c>
      <c r="C227" s="39" t="s">
        <v>152</v>
      </c>
      <c r="D227" s="46" t="s">
        <v>291</v>
      </c>
      <c r="E227" s="27">
        <f t="shared" si="52"/>
        <v>0</v>
      </c>
      <c r="F227" s="27"/>
      <c r="G227" s="27"/>
      <c r="H227" s="27"/>
      <c r="I227" s="27"/>
      <c r="J227" s="27">
        <f t="shared" si="53"/>
        <v>175748556</v>
      </c>
      <c r="K227" s="27">
        <v>175748556</v>
      </c>
      <c r="L227" s="27"/>
      <c r="M227" s="27"/>
      <c r="N227" s="27"/>
      <c r="O227" s="27">
        <v>175748556</v>
      </c>
      <c r="P227" s="28">
        <f t="shared" si="54"/>
        <v>175748556</v>
      </c>
    </row>
    <row r="228" spans="1:16" s="6" customFormat="1" ht="58.5" customHeight="1" x14ac:dyDescent="0.25">
      <c r="A228" s="42" t="s">
        <v>487</v>
      </c>
      <c r="B228" s="42" t="s">
        <v>468</v>
      </c>
      <c r="C228" s="42" t="s">
        <v>152</v>
      </c>
      <c r="D228" s="40" t="s">
        <v>488</v>
      </c>
      <c r="E228" s="27"/>
      <c r="F228" s="27"/>
      <c r="G228" s="27"/>
      <c r="H228" s="27"/>
      <c r="I228" s="27"/>
      <c r="J228" s="27">
        <f t="shared" si="53"/>
        <v>24482220</v>
      </c>
      <c r="K228" s="27">
        <v>24482220</v>
      </c>
      <c r="L228" s="27"/>
      <c r="M228" s="27"/>
      <c r="N228" s="27"/>
      <c r="O228" s="27">
        <v>24482220</v>
      </c>
      <c r="P228" s="28">
        <f t="shared" si="54"/>
        <v>24482220</v>
      </c>
    </row>
    <row r="229" spans="1:16" s="6" customFormat="1" ht="45.75" hidden="1" customHeight="1" x14ac:dyDescent="0.25">
      <c r="A229" s="43"/>
      <c r="B229" s="43"/>
      <c r="C229" s="43"/>
      <c r="D229" s="44" t="s">
        <v>166</v>
      </c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30"/>
    </row>
    <row r="230" spans="1:16" s="6" customFormat="1" ht="50.25" hidden="1" customHeight="1" x14ac:dyDescent="0.25">
      <c r="A230" s="45"/>
      <c r="B230" s="45"/>
      <c r="C230" s="45"/>
      <c r="D230" s="44" t="s">
        <v>168</v>
      </c>
      <c r="E230" s="29"/>
      <c r="F230" s="29"/>
      <c r="G230" s="29"/>
      <c r="H230" s="29"/>
      <c r="I230" s="29"/>
      <c r="J230" s="29">
        <f>L230+O230</f>
        <v>0</v>
      </c>
      <c r="K230" s="29"/>
      <c r="L230" s="29"/>
      <c r="M230" s="29"/>
      <c r="N230" s="29"/>
      <c r="O230" s="29"/>
      <c r="P230" s="30">
        <f>E230+J230</f>
        <v>0</v>
      </c>
    </row>
    <row r="231" spans="1:16" s="6" customFormat="1" ht="102.75" customHeight="1" x14ac:dyDescent="0.25">
      <c r="A231" s="39" t="s">
        <v>7</v>
      </c>
      <c r="B231" s="39" t="s">
        <v>5</v>
      </c>
      <c r="C231" s="39" t="s">
        <v>165</v>
      </c>
      <c r="D231" s="40" t="s">
        <v>6</v>
      </c>
      <c r="E231" s="27">
        <f t="shared" ref="E231:E241" si="55">F231+I231</f>
        <v>0</v>
      </c>
      <c r="F231" s="27"/>
      <c r="G231" s="27"/>
      <c r="H231" s="27"/>
      <c r="I231" s="27"/>
      <c r="J231" s="27">
        <f t="shared" ref="J231:J241" si="56">L231+O231</f>
        <v>208072966</v>
      </c>
      <c r="K231" s="27">
        <v>208072966</v>
      </c>
      <c r="L231" s="27"/>
      <c r="M231" s="27"/>
      <c r="N231" s="27"/>
      <c r="O231" s="27">
        <v>208072966</v>
      </c>
      <c r="P231" s="28">
        <f t="shared" ref="P231:P242" si="57">E231+J231</f>
        <v>208072966</v>
      </c>
    </row>
    <row r="232" spans="1:16" s="6" customFormat="1" ht="84.75" hidden="1" customHeight="1" x14ac:dyDescent="0.25">
      <c r="A232" s="56" t="s">
        <v>507</v>
      </c>
      <c r="B232" s="59" t="s">
        <v>446</v>
      </c>
      <c r="C232" s="59" t="s">
        <v>165</v>
      </c>
      <c r="D232" s="40" t="s">
        <v>508</v>
      </c>
      <c r="E232" s="27">
        <f>F232+I232</f>
        <v>0</v>
      </c>
      <c r="F232" s="27"/>
      <c r="G232" s="27"/>
      <c r="H232" s="27"/>
      <c r="I232" s="27"/>
      <c r="J232" s="27">
        <f>L232+O232</f>
        <v>0</v>
      </c>
      <c r="K232" s="27"/>
      <c r="L232" s="27"/>
      <c r="M232" s="27"/>
      <c r="N232" s="27"/>
      <c r="O232" s="27"/>
      <c r="P232" s="28">
        <f>E232+J232</f>
        <v>0</v>
      </c>
    </row>
    <row r="233" spans="1:16" s="6" customFormat="1" ht="51.6" hidden="1" x14ac:dyDescent="0.25">
      <c r="A233" s="57"/>
      <c r="B233" s="60"/>
      <c r="C233" s="60"/>
      <c r="D233" s="44" t="s">
        <v>166</v>
      </c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30"/>
    </row>
    <row r="234" spans="1:16" s="6" customFormat="1" ht="51.6" hidden="1" x14ac:dyDescent="0.25">
      <c r="A234" s="58"/>
      <c r="B234" s="61"/>
      <c r="C234" s="61"/>
      <c r="D234" s="44" t="s">
        <v>168</v>
      </c>
      <c r="E234" s="29"/>
      <c r="F234" s="29"/>
      <c r="G234" s="29"/>
      <c r="H234" s="29"/>
      <c r="I234" s="29"/>
      <c r="J234" s="29">
        <f>L234+O234</f>
        <v>0</v>
      </c>
      <c r="K234" s="29"/>
      <c r="L234" s="29"/>
      <c r="M234" s="29"/>
      <c r="N234" s="29"/>
      <c r="O234" s="29"/>
      <c r="P234" s="30">
        <f>E234+J234</f>
        <v>0</v>
      </c>
    </row>
    <row r="235" spans="1:16" s="6" customFormat="1" ht="156.75" hidden="1" customHeight="1" x14ac:dyDescent="0.25">
      <c r="A235" s="39" t="s">
        <v>268</v>
      </c>
      <c r="B235" s="39" t="s">
        <v>269</v>
      </c>
      <c r="C235" s="39" t="s">
        <v>165</v>
      </c>
      <c r="D235" s="40" t="s">
        <v>441</v>
      </c>
      <c r="E235" s="27">
        <f t="shared" si="55"/>
        <v>0</v>
      </c>
      <c r="F235" s="27"/>
      <c r="G235" s="27"/>
      <c r="H235" s="27"/>
      <c r="I235" s="27"/>
      <c r="J235" s="27">
        <f t="shared" si="56"/>
        <v>0</v>
      </c>
      <c r="K235" s="27"/>
      <c r="L235" s="27"/>
      <c r="M235" s="27"/>
      <c r="N235" s="27"/>
      <c r="O235" s="27"/>
      <c r="P235" s="28">
        <f t="shared" si="57"/>
        <v>0</v>
      </c>
    </row>
    <row r="236" spans="1:16" s="6" customFormat="1" ht="107.25" customHeight="1" x14ac:dyDescent="0.25">
      <c r="A236" s="42" t="s">
        <v>8</v>
      </c>
      <c r="B236" s="42" t="s">
        <v>9</v>
      </c>
      <c r="C236" s="42" t="s">
        <v>165</v>
      </c>
      <c r="D236" s="40" t="s">
        <v>586</v>
      </c>
      <c r="E236" s="27">
        <f t="shared" si="55"/>
        <v>0</v>
      </c>
      <c r="F236" s="27"/>
      <c r="G236" s="27"/>
      <c r="H236" s="27"/>
      <c r="I236" s="27"/>
      <c r="J236" s="27">
        <f t="shared" si="56"/>
        <v>460128463</v>
      </c>
      <c r="K236" s="27">
        <v>460128463</v>
      </c>
      <c r="L236" s="27"/>
      <c r="M236" s="27"/>
      <c r="N236" s="27"/>
      <c r="O236" s="27">
        <v>460128463</v>
      </c>
      <c r="P236" s="28">
        <f t="shared" si="57"/>
        <v>460128463</v>
      </c>
    </row>
    <row r="237" spans="1:16" s="6" customFormat="1" ht="51.6" hidden="1" x14ac:dyDescent="0.25">
      <c r="A237" s="43"/>
      <c r="B237" s="43"/>
      <c r="C237" s="43"/>
      <c r="D237" s="44" t="s">
        <v>166</v>
      </c>
      <c r="E237" s="33">
        <f t="shared" si="55"/>
        <v>0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4"/>
    </row>
    <row r="238" spans="1:16" s="6" customFormat="1" ht="58.5" hidden="1" customHeight="1" x14ac:dyDescent="0.25">
      <c r="A238" s="45"/>
      <c r="B238" s="45"/>
      <c r="C238" s="45"/>
      <c r="D238" s="44" t="s">
        <v>168</v>
      </c>
      <c r="E238" s="33">
        <f>F238+I238</f>
        <v>0</v>
      </c>
      <c r="F238" s="33"/>
      <c r="G238" s="33"/>
      <c r="H238" s="33"/>
      <c r="I238" s="33"/>
      <c r="J238" s="33">
        <f>L238+O238</f>
        <v>0</v>
      </c>
      <c r="K238" s="33"/>
      <c r="L238" s="33"/>
      <c r="M238" s="33"/>
      <c r="N238" s="33"/>
      <c r="O238" s="33"/>
      <c r="P238" s="34">
        <f>E238+J238</f>
        <v>0</v>
      </c>
    </row>
    <row r="239" spans="1:16" s="6" customFormat="1" ht="105" hidden="1" customHeight="1" x14ac:dyDescent="0.25">
      <c r="A239" s="42" t="s">
        <v>10</v>
      </c>
      <c r="B239" s="42" t="s">
        <v>11</v>
      </c>
      <c r="C239" s="42" t="s">
        <v>165</v>
      </c>
      <c r="D239" s="40" t="s">
        <v>12</v>
      </c>
      <c r="E239" s="27">
        <f t="shared" si="55"/>
        <v>0</v>
      </c>
      <c r="F239" s="27"/>
      <c r="G239" s="27"/>
      <c r="H239" s="27"/>
      <c r="I239" s="27"/>
      <c r="J239" s="27">
        <f t="shared" si="56"/>
        <v>0</v>
      </c>
      <c r="K239" s="27"/>
      <c r="L239" s="27"/>
      <c r="M239" s="27"/>
      <c r="N239" s="27"/>
      <c r="O239" s="27"/>
      <c r="P239" s="28">
        <f t="shared" si="57"/>
        <v>0</v>
      </c>
    </row>
    <row r="240" spans="1:16" s="6" customFormat="1" ht="96" customHeight="1" x14ac:dyDescent="0.25">
      <c r="A240" s="42" t="s">
        <v>454</v>
      </c>
      <c r="B240" s="42" t="s">
        <v>455</v>
      </c>
      <c r="C240" s="42" t="s">
        <v>165</v>
      </c>
      <c r="D240" s="40" t="s">
        <v>456</v>
      </c>
      <c r="E240" s="27">
        <f t="shared" si="55"/>
        <v>0</v>
      </c>
      <c r="F240" s="27"/>
      <c r="G240" s="27"/>
      <c r="H240" s="27"/>
      <c r="I240" s="27"/>
      <c r="J240" s="27">
        <f t="shared" si="56"/>
        <v>200000</v>
      </c>
      <c r="K240" s="27">
        <v>200000</v>
      </c>
      <c r="L240" s="27">
        <v>0</v>
      </c>
      <c r="M240" s="27">
        <v>0</v>
      </c>
      <c r="N240" s="27">
        <v>0</v>
      </c>
      <c r="O240" s="27">
        <v>200000</v>
      </c>
      <c r="P240" s="28">
        <f t="shared" si="57"/>
        <v>200000</v>
      </c>
    </row>
    <row r="241" spans="1:16" s="6" customFormat="1" ht="93.75" hidden="1" customHeight="1" x14ac:dyDescent="0.25">
      <c r="A241" s="39" t="s">
        <v>373</v>
      </c>
      <c r="B241" s="39" t="s">
        <v>374</v>
      </c>
      <c r="C241" s="39" t="s">
        <v>165</v>
      </c>
      <c r="D241" s="40" t="s">
        <v>442</v>
      </c>
      <c r="E241" s="27">
        <f t="shared" si="55"/>
        <v>0</v>
      </c>
      <c r="F241" s="27"/>
      <c r="G241" s="27"/>
      <c r="H241" s="27"/>
      <c r="I241" s="27"/>
      <c r="J241" s="27">
        <f t="shared" si="56"/>
        <v>0</v>
      </c>
      <c r="K241" s="27"/>
      <c r="L241" s="27"/>
      <c r="M241" s="27"/>
      <c r="N241" s="27"/>
      <c r="O241" s="27"/>
      <c r="P241" s="28">
        <f t="shared" si="57"/>
        <v>0</v>
      </c>
    </row>
    <row r="242" spans="1:16" s="5" customFormat="1" ht="102.75" customHeight="1" x14ac:dyDescent="0.25">
      <c r="A242" s="39" t="s">
        <v>489</v>
      </c>
      <c r="B242" s="39" t="s">
        <v>335</v>
      </c>
      <c r="C242" s="39" t="s">
        <v>165</v>
      </c>
      <c r="D242" s="40" t="s">
        <v>126</v>
      </c>
      <c r="E242" s="27">
        <f>F242+I242</f>
        <v>0</v>
      </c>
      <c r="F242" s="27"/>
      <c r="G242" s="27"/>
      <c r="H242" s="27"/>
      <c r="I242" s="27"/>
      <c r="J242" s="27">
        <f>L242+O242</f>
        <v>237726153</v>
      </c>
      <c r="K242" s="27">
        <v>237726153</v>
      </c>
      <c r="L242" s="27"/>
      <c r="M242" s="27"/>
      <c r="N242" s="27"/>
      <c r="O242" s="27">
        <v>237726153</v>
      </c>
      <c r="P242" s="28">
        <f t="shared" si="57"/>
        <v>237726153</v>
      </c>
    </row>
    <row r="243" spans="1:16" s="5" customFormat="1" ht="96.75" hidden="1" customHeight="1" x14ac:dyDescent="0.25">
      <c r="A243" s="39" t="s">
        <v>517</v>
      </c>
      <c r="B243" s="39" t="s">
        <v>516</v>
      </c>
      <c r="C243" s="39" t="s">
        <v>165</v>
      </c>
      <c r="D243" s="40" t="s">
        <v>557</v>
      </c>
      <c r="E243" s="27">
        <f>F243+I243</f>
        <v>0</v>
      </c>
      <c r="F243" s="27"/>
      <c r="G243" s="27"/>
      <c r="H243" s="27"/>
      <c r="I243" s="27"/>
      <c r="J243" s="27">
        <f>L243+O243</f>
        <v>0</v>
      </c>
      <c r="K243" s="27"/>
      <c r="L243" s="27"/>
      <c r="M243" s="27"/>
      <c r="N243" s="27"/>
      <c r="O243" s="27"/>
      <c r="P243" s="28">
        <f>E243+J243</f>
        <v>0</v>
      </c>
    </row>
    <row r="244" spans="1:16" s="5" customFormat="1" ht="55.5" hidden="1" customHeight="1" x14ac:dyDescent="0.25">
      <c r="A244" s="39" t="s">
        <v>108</v>
      </c>
      <c r="B244" s="39" t="s">
        <v>22</v>
      </c>
      <c r="C244" s="39" t="s">
        <v>142</v>
      </c>
      <c r="D244" s="40" t="s">
        <v>21</v>
      </c>
      <c r="E244" s="27">
        <f>E246+E247</f>
        <v>0</v>
      </c>
      <c r="F244" s="27">
        <f t="shared" ref="F244:P244" si="58">F246+F247</f>
        <v>0</v>
      </c>
      <c r="G244" s="27">
        <f t="shared" si="58"/>
        <v>0</v>
      </c>
      <c r="H244" s="27">
        <f t="shared" si="58"/>
        <v>0</v>
      </c>
      <c r="I244" s="27">
        <f t="shared" si="58"/>
        <v>0</v>
      </c>
      <c r="J244" s="27">
        <f t="shared" si="58"/>
        <v>0</v>
      </c>
      <c r="K244" s="27">
        <f>K246+K247</f>
        <v>0</v>
      </c>
      <c r="L244" s="27">
        <f t="shared" si="58"/>
        <v>0</v>
      </c>
      <c r="M244" s="27">
        <f t="shared" si="58"/>
        <v>0</v>
      </c>
      <c r="N244" s="27">
        <f t="shared" si="58"/>
        <v>0</v>
      </c>
      <c r="O244" s="27">
        <f t="shared" si="58"/>
        <v>0</v>
      </c>
      <c r="P244" s="28">
        <f t="shared" si="58"/>
        <v>0</v>
      </c>
    </row>
    <row r="245" spans="1:16" s="5" customFormat="1" ht="48" hidden="1" customHeight="1" x14ac:dyDescent="0.25">
      <c r="A245" s="39"/>
      <c r="B245" s="39"/>
      <c r="C245" s="39"/>
      <c r="D245" s="40" t="s">
        <v>167</v>
      </c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8"/>
    </row>
    <row r="246" spans="1:16" s="5" customFormat="1" ht="87.75" hidden="1" customHeight="1" x14ac:dyDescent="0.25">
      <c r="A246" s="39"/>
      <c r="B246" s="39"/>
      <c r="C246" s="39"/>
      <c r="D246" s="40" t="s">
        <v>190</v>
      </c>
      <c r="E246" s="27">
        <f>F246+I246</f>
        <v>0</v>
      </c>
      <c r="F246" s="27"/>
      <c r="G246" s="27"/>
      <c r="H246" s="27"/>
      <c r="I246" s="27"/>
      <c r="J246" s="27">
        <f>L246+O246</f>
        <v>0</v>
      </c>
      <c r="K246" s="27"/>
      <c r="L246" s="27"/>
      <c r="M246" s="27"/>
      <c r="N246" s="27"/>
      <c r="O246" s="27"/>
      <c r="P246" s="28">
        <f>E246+J246</f>
        <v>0</v>
      </c>
    </row>
    <row r="247" spans="1:16" s="5" customFormat="1" ht="88.5" hidden="1" customHeight="1" x14ac:dyDescent="0.25">
      <c r="A247" s="39"/>
      <c r="B247" s="39"/>
      <c r="C247" s="39"/>
      <c r="D247" s="40" t="s">
        <v>355</v>
      </c>
      <c r="E247" s="27">
        <f>F247+I247</f>
        <v>0</v>
      </c>
      <c r="F247" s="27"/>
      <c r="G247" s="27"/>
      <c r="H247" s="27"/>
      <c r="I247" s="27"/>
      <c r="J247" s="27">
        <f>L247+O247</f>
        <v>0</v>
      </c>
      <c r="K247" s="27"/>
      <c r="L247" s="27"/>
      <c r="M247" s="27"/>
      <c r="N247" s="27"/>
      <c r="O247" s="27"/>
      <c r="P247" s="28">
        <f>E247+J247</f>
        <v>0</v>
      </c>
    </row>
    <row r="248" spans="1:16" s="7" customFormat="1" ht="120" customHeight="1" x14ac:dyDescent="0.25">
      <c r="A248" s="35" t="s">
        <v>109</v>
      </c>
      <c r="B248" s="35"/>
      <c r="C248" s="35"/>
      <c r="D248" s="36" t="s">
        <v>248</v>
      </c>
      <c r="E248" s="25">
        <f>E249</f>
        <v>869000</v>
      </c>
      <c r="F248" s="25">
        <f t="shared" ref="F248:P248" si="59">F249</f>
        <v>869000</v>
      </c>
      <c r="G248" s="25">
        <f t="shared" si="59"/>
        <v>0</v>
      </c>
      <c r="H248" s="25">
        <f t="shared" si="59"/>
        <v>0</v>
      </c>
      <c r="I248" s="25">
        <f t="shared" si="59"/>
        <v>0</v>
      </c>
      <c r="J248" s="25">
        <f t="shared" si="59"/>
        <v>0</v>
      </c>
      <c r="K248" s="25">
        <f>K249</f>
        <v>0</v>
      </c>
      <c r="L248" s="25">
        <f t="shared" si="59"/>
        <v>0</v>
      </c>
      <c r="M248" s="25">
        <f t="shared" si="59"/>
        <v>0</v>
      </c>
      <c r="N248" s="25">
        <f t="shared" si="59"/>
        <v>0</v>
      </c>
      <c r="O248" s="25">
        <f t="shared" si="59"/>
        <v>0</v>
      </c>
      <c r="P248" s="25">
        <f t="shared" si="59"/>
        <v>869000</v>
      </c>
    </row>
    <row r="249" spans="1:16" s="7" customFormat="1" ht="102.75" customHeight="1" x14ac:dyDescent="0.25">
      <c r="A249" s="37" t="s">
        <v>110</v>
      </c>
      <c r="B249" s="35"/>
      <c r="C249" s="37"/>
      <c r="D249" s="41" t="s">
        <v>248</v>
      </c>
      <c r="E249" s="26">
        <f>F249+I249</f>
        <v>869000</v>
      </c>
      <c r="F249" s="26">
        <f>F251+F250</f>
        <v>869000</v>
      </c>
      <c r="G249" s="26">
        <f>G251+G250</f>
        <v>0</v>
      </c>
      <c r="H249" s="26">
        <f>H251+H250</f>
        <v>0</v>
      </c>
      <c r="I249" s="26">
        <f>I251+I250</f>
        <v>0</v>
      </c>
      <c r="J249" s="26">
        <f>L249+O249</f>
        <v>0</v>
      </c>
      <c r="K249" s="26">
        <f>K251+K250</f>
        <v>0</v>
      </c>
      <c r="L249" s="26">
        <f>L251+L250</f>
        <v>0</v>
      </c>
      <c r="M249" s="26">
        <f>M251+M250</f>
        <v>0</v>
      </c>
      <c r="N249" s="26">
        <f>N251+N250</f>
        <v>0</v>
      </c>
      <c r="O249" s="26">
        <f>O251+O250</f>
        <v>0</v>
      </c>
      <c r="P249" s="25">
        <f>E249+J249</f>
        <v>869000</v>
      </c>
    </row>
    <row r="250" spans="1:16" s="5" customFormat="1" ht="9.75" hidden="1" customHeight="1" x14ac:dyDescent="0.25">
      <c r="A250" s="39" t="s">
        <v>530</v>
      </c>
      <c r="B250" s="39" t="s">
        <v>196</v>
      </c>
      <c r="C250" s="39" t="s">
        <v>173</v>
      </c>
      <c r="D250" s="40" t="s">
        <v>26</v>
      </c>
      <c r="E250" s="27">
        <f>F250+I250</f>
        <v>0</v>
      </c>
      <c r="F250" s="27"/>
      <c r="G250" s="27"/>
      <c r="H250" s="27"/>
      <c r="I250" s="27"/>
      <c r="J250" s="27">
        <f>L250+O250</f>
        <v>0</v>
      </c>
      <c r="K250" s="27"/>
      <c r="L250" s="27"/>
      <c r="M250" s="27"/>
      <c r="N250" s="27"/>
      <c r="O250" s="27"/>
      <c r="P250" s="28">
        <f>E250+J250</f>
        <v>0</v>
      </c>
    </row>
    <row r="251" spans="1:16" s="5" customFormat="1" ht="92.25" customHeight="1" x14ac:dyDescent="0.25">
      <c r="A251" s="39" t="s">
        <v>112</v>
      </c>
      <c r="B251" s="39" t="s">
        <v>111</v>
      </c>
      <c r="C251" s="39" t="s">
        <v>152</v>
      </c>
      <c r="D251" s="40" t="s">
        <v>113</v>
      </c>
      <c r="E251" s="27">
        <f>F251+I251</f>
        <v>869000</v>
      </c>
      <c r="F251" s="27">
        <v>869000</v>
      </c>
      <c r="G251" s="27"/>
      <c r="H251" s="27"/>
      <c r="I251" s="27"/>
      <c r="J251" s="27">
        <f>L251+O251</f>
        <v>0</v>
      </c>
      <c r="K251" s="27"/>
      <c r="L251" s="27"/>
      <c r="M251" s="27"/>
      <c r="N251" s="27"/>
      <c r="O251" s="27"/>
      <c r="P251" s="28">
        <f>E251+J251</f>
        <v>869000</v>
      </c>
    </row>
    <row r="252" spans="1:16" s="7" customFormat="1" ht="159.75" customHeight="1" x14ac:dyDescent="0.25">
      <c r="A252" s="35" t="s">
        <v>231</v>
      </c>
      <c r="B252" s="35"/>
      <c r="C252" s="35"/>
      <c r="D252" s="36" t="s">
        <v>464</v>
      </c>
      <c r="E252" s="25">
        <f t="shared" ref="E252:P252" si="60">E253</f>
        <v>27166300</v>
      </c>
      <c r="F252" s="25">
        <f t="shared" si="60"/>
        <v>27166300</v>
      </c>
      <c r="G252" s="25">
        <f t="shared" si="60"/>
        <v>0</v>
      </c>
      <c r="H252" s="25">
        <f t="shared" si="60"/>
        <v>0</v>
      </c>
      <c r="I252" s="25">
        <f t="shared" si="60"/>
        <v>0</v>
      </c>
      <c r="J252" s="25">
        <f t="shared" si="60"/>
        <v>5000000</v>
      </c>
      <c r="K252" s="25">
        <f t="shared" si="60"/>
        <v>5000000</v>
      </c>
      <c r="L252" s="25">
        <f t="shared" si="60"/>
        <v>0</v>
      </c>
      <c r="M252" s="25">
        <f t="shared" si="60"/>
        <v>0</v>
      </c>
      <c r="N252" s="25">
        <f t="shared" si="60"/>
        <v>0</v>
      </c>
      <c r="O252" s="25">
        <f t="shared" si="60"/>
        <v>5000000</v>
      </c>
      <c r="P252" s="25">
        <f t="shared" si="60"/>
        <v>32166300</v>
      </c>
    </row>
    <row r="253" spans="1:16" s="7" customFormat="1" ht="151.5" customHeight="1" x14ac:dyDescent="0.25">
      <c r="A253" s="37" t="s">
        <v>232</v>
      </c>
      <c r="B253" s="35"/>
      <c r="C253" s="37"/>
      <c r="D253" s="41" t="s">
        <v>464</v>
      </c>
      <c r="E253" s="26">
        <f>F253+I253</f>
        <v>27166300</v>
      </c>
      <c r="F253" s="26">
        <f>F254+F255+F256</f>
        <v>27166300</v>
      </c>
      <c r="G253" s="26">
        <f>G254+G255+G256</f>
        <v>0</v>
      </c>
      <c r="H253" s="26">
        <f>H254+H255+H256</f>
        <v>0</v>
      </c>
      <c r="I253" s="26">
        <f>I254+I255+I256</f>
        <v>0</v>
      </c>
      <c r="J253" s="26">
        <f>L253+O253</f>
        <v>5000000</v>
      </c>
      <c r="K253" s="26">
        <f>K254+K255+K256</f>
        <v>5000000</v>
      </c>
      <c r="L253" s="26">
        <f>L254+L255+L256</f>
        <v>0</v>
      </c>
      <c r="M253" s="26">
        <f>M254+M255+M256</f>
        <v>0</v>
      </c>
      <c r="N253" s="26">
        <f>N254+N255+N256</f>
        <v>0</v>
      </c>
      <c r="O253" s="26">
        <f>O254+O255+O256</f>
        <v>5000000</v>
      </c>
      <c r="P253" s="25">
        <f>E253+J253</f>
        <v>32166300</v>
      </c>
    </row>
    <row r="254" spans="1:16" s="5" customFormat="1" ht="97.2" hidden="1" x14ac:dyDescent="0.25">
      <c r="A254" s="39" t="s">
        <v>531</v>
      </c>
      <c r="B254" s="39" t="s">
        <v>196</v>
      </c>
      <c r="C254" s="39" t="s">
        <v>173</v>
      </c>
      <c r="D254" s="40" t="s">
        <v>26</v>
      </c>
      <c r="E254" s="27">
        <f>F254+I254</f>
        <v>0</v>
      </c>
      <c r="F254" s="27"/>
      <c r="G254" s="27"/>
      <c r="H254" s="27"/>
      <c r="I254" s="27"/>
      <c r="J254" s="27">
        <f>L254+O254</f>
        <v>0</v>
      </c>
      <c r="K254" s="27"/>
      <c r="L254" s="27"/>
      <c r="M254" s="27"/>
      <c r="N254" s="27"/>
      <c r="O254" s="27"/>
      <c r="P254" s="28">
        <f>E254+J254</f>
        <v>0</v>
      </c>
    </row>
    <row r="255" spans="1:16" s="5" customFormat="1" ht="57.75" customHeight="1" x14ac:dyDescent="0.25">
      <c r="A255" s="39" t="s">
        <v>120</v>
      </c>
      <c r="B255" s="39" t="s">
        <v>121</v>
      </c>
      <c r="C255" s="39" t="s">
        <v>151</v>
      </c>
      <c r="D255" s="40" t="s">
        <v>122</v>
      </c>
      <c r="E255" s="27">
        <f>F255+I255</f>
        <v>25056900</v>
      </c>
      <c r="F255" s="27">
        <v>25056900</v>
      </c>
      <c r="G255" s="27"/>
      <c r="H255" s="27"/>
      <c r="I255" s="27"/>
      <c r="J255" s="27">
        <f>L255+O255</f>
        <v>5000000</v>
      </c>
      <c r="K255" s="27">
        <v>5000000</v>
      </c>
      <c r="L255" s="27"/>
      <c r="M255" s="27"/>
      <c r="N255" s="27"/>
      <c r="O255" s="27">
        <v>5000000</v>
      </c>
      <c r="P255" s="28">
        <f>E255+J255</f>
        <v>30056900</v>
      </c>
    </row>
    <row r="256" spans="1:16" s="6" customFormat="1" ht="57.75" customHeight="1" x14ac:dyDescent="0.25">
      <c r="A256" s="39" t="s">
        <v>545</v>
      </c>
      <c r="B256" s="39" t="s">
        <v>292</v>
      </c>
      <c r="C256" s="39" t="s">
        <v>165</v>
      </c>
      <c r="D256" s="40" t="s">
        <v>293</v>
      </c>
      <c r="E256" s="27">
        <f>F256+I256</f>
        <v>2109400</v>
      </c>
      <c r="F256" s="27">
        <v>2109400</v>
      </c>
      <c r="G256" s="27"/>
      <c r="H256" s="27"/>
      <c r="I256" s="27"/>
      <c r="J256" s="27">
        <f>L256+O256</f>
        <v>0</v>
      </c>
      <c r="K256" s="27"/>
      <c r="L256" s="27">
        <v>0</v>
      </c>
      <c r="M256" s="27">
        <v>0</v>
      </c>
      <c r="N256" s="27">
        <v>0</v>
      </c>
      <c r="O256" s="27"/>
      <c r="P256" s="28">
        <f>E256+J256</f>
        <v>2109400</v>
      </c>
    </row>
    <row r="257" spans="1:16" s="7" customFormat="1" ht="90" hidden="1" customHeight="1" x14ac:dyDescent="0.25">
      <c r="A257" s="35" t="s">
        <v>1</v>
      </c>
      <c r="B257" s="35"/>
      <c r="C257" s="35"/>
      <c r="D257" s="36" t="s">
        <v>4</v>
      </c>
      <c r="E257" s="25">
        <f>E258</f>
        <v>0</v>
      </c>
      <c r="F257" s="25">
        <f t="shared" ref="F257:P257" si="61">F258</f>
        <v>0</v>
      </c>
      <c r="G257" s="25">
        <f t="shared" si="61"/>
        <v>0</v>
      </c>
      <c r="H257" s="25">
        <f t="shared" si="61"/>
        <v>0</v>
      </c>
      <c r="I257" s="25">
        <f t="shared" si="61"/>
        <v>0</v>
      </c>
      <c r="J257" s="25">
        <f t="shared" si="61"/>
        <v>0</v>
      </c>
      <c r="K257" s="25">
        <f t="shared" si="61"/>
        <v>0</v>
      </c>
      <c r="L257" s="25">
        <f t="shared" si="61"/>
        <v>0</v>
      </c>
      <c r="M257" s="25">
        <f t="shared" si="61"/>
        <v>0</v>
      </c>
      <c r="N257" s="25">
        <f t="shared" si="61"/>
        <v>0</v>
      </c>
      <c r="O257" s="25">
        <f t="shared" si="61"/>
        <v>0</v>
      </c>
      <c r="P257" s="25">
        <f t="shared" si="61"/>
        <v>0</v>
      </c>
    </row>
    <row r="258" spans="1:16" s="7" customFormat="1" ht="87.75" hidden="1" customHeight="1" x14ac:dyDescent="0.25">
      <c r="A258" s="37" t="s">
        <v>2</v>
      </c>
      <c r="B258" s="35"/>
      <c r="C258" s="37"/>
      <c r="D258" s="41" t="s">
        <v>4</v>
      </c>
      <c r="E258" s="26">
        <f>F258+I258</f>
        <v>0</v>
      </c>
      <c r="F258" s="26">
        <f>F260+F259</f>
        <v>0</v>
      </c>
      <c r="G258" s="26">
        <f>G260+G259</f>
        <v>0</v>
      </c>
      <c r="H258" s="26">
        <f>H260+H259</f>
        <v>0</v>
      </c>
      <c r="I258" s="26">
        <f>I260+I259</f>
        <v>0</v>
      </c>
      <c r="J258" s="26">
        <f>L258+O258</f>
        <v>0</v>
      </c>
      <c r="K258" s="26">
        <f>K260+K259</f>
        <v>0</v>
      </c>
      <c r="L258" s="26">
        <f>L260+L259</f>
        <v>0</v>
      </c>
      <c r="M258" s="26">
        <f>M260+M259</f>
        <v>0</v>
      </c>
      <c r="N258" s="26">
        <f>N260+N259</f>
        <v>0</v>
      </c>
      <c r="O258" s="26">
        <f>O260+O259</f>
        <v>0</v>
      </c>
      <c r="P258" s="25">
        <f>E258+J258</f>
        <v>0</v>
      </c>
    </row>
    <row r="259" spans="1:16" s="5" customFormat="1" ht="88.5" hidden="1" customHeight="1" x14ac:dyDescent="0.25">
      <c r="A259" s="39" t="s">
        <v>532</v>
      </c>
      <c r="B259" s="39" t="s">
        <v>196</v>
      </c>
      <c r="C259" s="39" t="s">
        <v>173</v>
      </c>
      <c r="D259" s="40" t="s">
        <v>26</v>
      </c>
      <c r="E259" s="27">
        <f>F259+I259</f>
        <v>0</v>
      </c>
      <c r="F259" s="27"/>
      <c r="G259" s="27"/>
      <c r="H259" s="27"/>
      <c r="I259" s="27"/>
      <c r="J259" s="27">
        <f>L259+O259</f>
        <v>0</v>
      </c>
      <c r="K259" s="27"/>
      <c r="L259" s="27"/>
      <c r="M259" s="27"/>
      <c r="N259" s="27"/>
      <c r="O259" s="27"/>
      <c r="P259" s="28">
        <f>E259+J259</f>
        <v>0</v>
      </c>
    </row>
    <row r="260" spans="1:16" s="5" customFormat="1" ht="92.25" hidden="1" customHeight="1" x14ac:dyDescent="0.25">
      <c r="A260" s="39" t="s">
        <v>3</v>
      </c>
      <c r="B260" s="39" t="s">
        <v>119</v>
      </c>
      <c r="C260" s="39" t="s">
        <v>142</v>
      </c>
      <c r="D260" s="40" t="s">
        <v>336</v>
      </c>
      <c r="E260" s="27">
        <f>F260+I260</f>
        <v>0</v>
      </c>
      <c r="F260" s="27"/>
      <c r="G260" s="27"/>
      <c r="H260" s="27"/>
      <c r="I260" s="27"/>
      <c r="J260" s="27">
        <f>L260+O260</f>
        <v>0</v>
      </c>
      <c r="K260" s="27"/>
      <c r="L260" s="27"/>
      <c r="M260" s="27"/>
      <c r="N260" s="27"/>
      <c r="O260" s="27"/>
      <c r="P260" s="28">
        <f>E260+J260</f>
        <v>0</v>
      </c>
    </row>
    <row r="261" spans="1:16" s="7" customFormat="1" ht="156" customHeight="1" x14ac:dyDescent="0.25">
      <c r="A261" s="35" t="s">
        <v>97</v>
      </c>
      <c r="B261" s="35"/>
      <c r="C261" s="35"/>
      <c r="D261" s="36" t="s">
        <v>463</v>
      </c>
      <c r="E261" s="25">
        <f>E262</f>
        <v>25662000</v>
      </c>
      <c r="F261" s="25">
        <f t="shared" ref="F261:O261" si="62">F262</f>
        <v>25662000</v>
      </c>
      <c r="G261" s="25">
        <f t="shared" si="62"/>
        <v>0</v>
      </c>
      <c r="H261" s="25">
        <f t="shared" si="62"/>
        <v>0</v>
      </c>
      <c r="I261" s="25">
        <f t="shared" si="62"/>
        <v>0</v>
      </c>
      <c r="J261" s="25">
        <f>J262</f>
        <v>0</v>
      </c>
      <c r="K261" s="25">
        <f>K262</f>
        <v>0</v>
      </c>
      <c r="L261" s="25">
        <f t="shared" si="62"/>
        <v>0</v>
      </c>
      <c r="M261" s="25">
        <f t="shared" si="62"/>
        <v>0</v>
      </c>
      <c r="N261" s="25">
        <f t="shared" si="62"/>
        <v>0</v>
      </c>
      <c r="O261" s="25">
        <f t="shared" si="62"/>
        <v>0</v>
      </c>
      <c r="P261" s="25">
        <f>P262</f>
        <v>25662000</v>
      </c>
    </row>
    <row r="262" spans="1:16" s="7" customFormat="1" ht="153" customHeight="1" x14ac:dyDescent="0.25">
      <c r="A262" s="37" t="s">
        <v>98</v>
      </c>
      <c r="B262" s="35"/>
      <c r="C262" s="37"/>
      <c r="D262" s="41" t="s">
        <v>463</v>
      </c>
      <c r="E262" s="26">
        <f>F262+I262</f>
        <v>25662000</v>
      </c>
      <c r="F262" s="26">
        <f>F263+F264</f>
        <v>25662000</v>
      </c>
      <c r="G262" s="26">
        <f>G263+G264</f>
        <v>0</v>
      </c>
      <c r="H262" s="26">
        <f>H263+H264</f>
        <v>0</v>
      </c>
      <c r="I262" s="26">
        <f>I263+I264</f>
        <v>0</v>
      </c>
      <c r="J262" s="26">
        <f>L262+O262</f>
        <v>0</v>
      </c>
      <c r="K262" s="26">
        <f>K263+K264</f>
        <v>0</v>
      </c>
      <c r="L262" s="26">
        <f>L263+L264</f>
        <v>0</v>
      </c>
      <c r="M262" s="26">
        <f>M263+M264</f>
        <v>0</v>
      </c>
      <c r="N262" s="26">
        <f>N263+N264</f>
        <v>0</v>
      </c>
      <c r="O262" s="26">
        <f>O263+O264</f>
        <v>0</v>
      </c>
      <c r="P262" s="25">
        <f>J262+E262</f>
        <v>25662000</v>
      </c>
    </row>
    <row r="263" spans="1:16" s="5" customFormat="1" ht="90.75" hidden="1" customHeight="1" x14ac:dyDescent="0.25">
      <c r="A263" s="39" t="s">
        <v>533</v>
      </c>
      <c r="B263" s="39" t="s">
        <v>196</v>
      </c>
      <c r="C263" s="39" t="s">
        <v>173</v>
      </c>
      <c r="D263" s="40" t="s">
        <v>26</v>
      </c>
      <c r="E263" s="27">
        <f>F263+I263</f>
        <v>0</v>
      </c>
      <c r="F263" s="27"/>
      <c r="G263" s="27"/>
      <c r="H263" s="27"/>
      <c r="I263" s="27"/>
      <c r="J263" s="27">
        <f>L263+O263</f>
        <v>0</v>
      </c>
      <c r="K263" s="27"/>
      <c r="L263" s="27"/>
      <c r="M263" s="27"/>
      <c r="N263" s="27"/>
      <c r="O263" s="27"/>
      <c r="P263" s="28">
        <f>E263+J263</f>
        <v>0</v>
      </c>
    </row>
    <row r="264" spans="1:16" s="6" customFormat="1" ht="60" customHeight="1" x14ac:dyDescent="0.25">
      <c r="A264" s="39" t="s">
        <v>435</v>
      </c>
      <c r="B264" s="39" t="s">
        <v>426</v>
      </c>
      <c r="C264" s="39" t="s">
        <v>171</v>
      </c>
      <c r="D264" s="40" t="s">
        <v>300</v>
      </c>
      <c r="E264" s="27">
        <f>F264+I264</f>
        <v>25662000</v>
      </c>
      <c r="F264" s="27">
        <v>25662000</v>
      </c>
      <c r="G264" s="27"/>
      <c r="H264" s="27"/>
      <c r="I264" s="27"/>
      <c r="J264" s="27">
        <f>L264+O264</f>
        <v>0</v>
      </c>
      <c r="K264" s="27"/>
      <c r="L264" s="27"/>
      <c r="M264" s="27"/>
      <c r="N264" s="27"/>
      <c r="O264" s="27"/>
      <c r="P264" s="28">
        <f>E264+J264</f>
        <v>25662000</v>
      </c>
    </row>
    <row r="265" spans="1:16" s="7" customFormat="1" ht="115.5" customHeight="1" x14ac:dyDescent="0.25">
      <c r="A265" s="35" t="s">
        <v>27</v>
      </c>
      <c r="B265" s="35"/>
      <c r="C265" s="35"/>
      <c r="D265" s="36" t="s">
        <v>38</v>
      </c>
      <c r="E265" s="25">
        <f>E266</f>
        <v>3810000</v>
      </c>
      <c r="F265" s="25">
        <f>F266</f>
        <v>3810000</v>
      </c>
      <c r="G265" s="25">
        <f t="shared" ref="G265:O265" si="63">G266</f>
        <v>0</v>
      </c>
      <c r="H265" s="25">
        <f t="shared" si="63"/>
        <v>0</v>
      </c>
      <c r="I265" s="25">
        <f t="shared" si="63"/>
        <v>0</v>
      </c>
      <c r="J265" s="25">
        <f t="shared" si="63"/>
        <v>0</v>
      </c>
      <c r="K265" s="25">
        <f>K266</f>
        <v>0</v>
      </c>
      <c r="L265" s="25">
        <f t="shared" si="63"/>
        <v>0</v>
      </c>
      <c r="M265" s="25">
        <f t="shared" si="63"/>
        <v>0</v>
      </c>
      <c r="N265" s="25">
        <f t="shared" si="63"/>
        <v>0</v>
      </c>
      <c r="O265" s="25">
        <f t="shared" si="63"/>
        <v>0</v>
      </c>
      <c r="P265" s="25">
        <f>P266</f>
        <v>3810000</v>
      </c>
    </row>
    <row r="266" spans="1:16" s="7" customFormat="1" ht="106.5" customHeight="1" x14ac:dyDescent="0.25">
      <c r="A266" s="37" t="s">
        <v>28</v>
      </c>
      <c r="B266" s="39"/>
      <c r="C266" s="39"/>
      <c r="D266" s="41" t="s">
        <v>38</v>
      </c>
      <c r="E266" s="26">
        <f>F266+I266</f>
        <v>3810000</v>
      </c>
      <c r="F266" s="26">
        <f>F268+F267</f>
        <v>3810000</v>
      </c>
      <c r="G266" s="26">
        <f>G268+G267</f>
        <v>0</v>
      </c>
      <c r="H266" s="26">
        <f>H268+H267</f>
        <v>0</v>
      </c>
      <c r="I266" s="26">
        <f>I268+I267</f>
        <v>0</v>
      </c>
      <c r="J266" s="26">
        <f>L266+O266</f>
        <v>0</v>
      </c>
      <c r="K266" s="26">
        <f>K268+K267</f>
        <v>0</v>
      </c>
      <c r="L266" s="26">
        <f>L268+L267</f>
        <v>0</v>
      </c>
      <c r="M266" s="26">
        <f>M268+M267</f>
        <v>0</v>
      </c>
      <c r="N266" s="26">
        <f>N268+N267</f>
        <v>0</v>
      </c>
      <c r="O266" s="26">
        <f>O268+O267</f>
        <v>0</v>
      </c>
      <c r="P266" s="25">
        <f>E266+J266</f>
        <v>3810000</v>
      </c>
    </row>
    <row r="267" spans="1:16" s="5" customFormat="1" ht="22.5" hidden="1" customHeight="1" x14ac:dyDescent="0.25">
      <c r="A267" s="39" t="s">
        <v>534</v>
      </c>
      <c r="B267" s="39" t="s">
        <v>196</v>
      </c>
      <c r="C267" s="39" t="s">
        <v>173</v>
      </c>
      <c r="D267" s="40" t="s">
        <v>26</v>
      </c>
      <c r="E267" s="27">
        <f>F267+I267</f>
        <v>0</v>
      </c>
      <c r="F267" s="27"/>
      <c r="G267" s="27"/>
      <c r="H267" s="27"/>
      <c r="I267" s="27"/>
      <c r="J267" s="27">
        <f>L267+O267</f>
        <v>0</v>
      </c>
      <c r="K267" s="27"/>
      <c r="L267" s="27"/>
      <c r="M267" s="27"/>
      <c r="N267" s="27"/>
      <c r="O267" s="27"/>
      <c r="P267" s="28">
        <f>E267+J267</f>
        <v>0</v>
      </c>
    </row>
    <row r="268" spans="1:16" s="5" customFormat="1" ht="94.5" customHeight="1" x14ac:dyDescent="0.25">
      <c r="A268" s="39" t="s">
        <v>272</v>
      </c>
      <c r="B268" s="39" t="s">
        <v>270</v>
      </c>
      <c r="C268" s="39" t="s">
        <v>191</v>
      </c>
      <c r="D268" s="40" t="s">
        <v>271</v>
      </c>
      <c r="E268" s="27">
        <f>F268+I268</f>
        <v>3810000</v>
      </c>
      <c r="F268" s="27">
        <v>3810000</v>
      </c>
      <c r="G268" s="27"/>
      <c r="H268" s="27"/>
      <c r="I268" s="27"/>
      <c r="J268" s="27">
        <f>L268+O268</f>
        <v>0</v>
      </c>
      <c r="K268" s="27"/>
      <c r="L268" s="27"/>
      <c r="M268" s="27"/>
      <c r="N268" s="27"/>
      <c r="O268" s="27"/>
      <c r="P268" s="28">
        <f>E268+J268</f>
        <v>3810000</v>
      </c>
    </row>
    <row r="269" spans="1:16" s="7" customFormat="1" ht="105.75" customHeight="1" x14ac:dyDescent="0.25">
      <c r="A269" s="35" t="s">
        <v>124</v>
      </c>
      <c r="B269" s="35"/>
      <c r="C269" s="35"/>
      <c r="D269" s="36" t="s">
        <v>251</v>
      </c>
      <c r="E269" s="25">
        <f>E270</f>
        <v>4620700</v>
      </c>
      <c r="F269" s="25">
        <f t="shared" ref="F269:P269" si="64">F270</f>
        <v>4620700</v>
      </c>
      <c r="G269" s="25">
        <f t="shared" si="64"/>
        <v>0</v>
      </c>
      <c r="H269" s="25">
        <f t="shared" si="64"/>
        <v>0</v>
      </c>
      <c r="I269" s="25">
        <f t="shared" si="64"/>
        <v>0</v>
      </c>
      <c r="J269" s="25">
        <f t="shared" si="64"/>
        <v>0</v>
      </c>
      <c r="K269" s="25">
        <f t="shared" si="64"/>
        <v>0</v>
      </c>
      <c r="L269" s="25">
        <f t="shared" si="64"/>
        <v>0</v>
      </c>
      <c r="M269" s="25">
        <f t="shared" si="64"/>
        <v>0</v>
      </c>
      <c r="N269" s="25">
        <f t="shared" si="64"/>
        <v>0</v>
      </c>
      <c r="O269" s="25">
        <f t="shared" si="64"/>
        <v>0</v>
      </c>
      <c r="P269" s="25">
        <f t="shared" si="64"/>
        <v>4620700</v>
      </c>
    </row>
    <row r="270" spans="1:16" s="7" customFormat="1" ht="102.75" customHeight="1" x14ac:dyDescent="0.25">
      <c r="A270" s="37" t="s">
        <v>125</v>
      </c>
      <c r="B270" s="35"/>
      <c r="C270" s="37"/>
      <c r="D270" s="41" t="s">
        <v>251</v>
      </c>
      <c r="E270" s="26">
        <f>F270+I270</f>
        <v>4620700</v>
      </c>
      <c r="F270" s="26">
        <f>F271+F272+F273+F274</f>
        <v>4620700</v>
      </c>
      <c r="G270" s="26">
        <f>G271+G272+G273+G274</f>
        <v>0</v>
      </c>
      <c r="H270" s="26">
        <f>H271+H272+H273+H274</f>
        <v>0</v>
      </c>
      <c r="I270" s="26">
        <f>I271+I272+I273+I274</f>
        <v>0</v>
      </c>
      <c r="J270" s="26">
        <f>L270+O270</f>
        <v>0</v>
      </c>
      <c r="K270" s="26">
        <f>K271+K272+K273+K274</f>
        <v>0</v>
      </c>
      <c r="L270" s="26">
        <f>L271+L272+L273+L274</f>
        <v>0</v>
      </c>
      <c r="M270" s="26">
        <f>M271+M272+M273+M274</f>
        <v>0</v>
      </c>
      <c r="N270" s="26">
        <f>N271+N272+N273+N274</f>
        <v>0</v>
      </c>
      <c r="O270" s="26">
        <f>O271+O272+O273+O274</f>
        <v>0</v>
      </c>
      <c r="P270" s="25">
        <f>E270+J270</f>
        <v>4620700</v>
      </c>
    </row>
    <row r="271" spans="1:16" s="5" customFormat="1" ht="12.75" hidden="1" customHeight="1" x14ac:dyDescent="0.25">
      <c r="A271" s="39" t="s">
        <v>535</v>
      </c>
      <c r="B271" s="39" t="s">
        <v>196</v>
      </c>
      <c r="C271" s="39" t="s">
        <v>173</v>
      </c>
      <c r="D271" s="40" t="s">
        <v>26</v>
      </c>
      <c r="E271" s="27">
        <f>F271+I271</f>
        <v>0</v>
      </c>
      <c r="F271" s="27"/>
      <c r="G271" s="27"/>
      <c r="H271" s="27"/>
      <c r="I271" s="27"/>
      <c r="J271" s="27">
        <f>L271+O271</f>
        <v>0</v>
      </c>
      <c r="K271" s="27"/>
      <c r="L271" s="27"/>
      <c r="M271" s="27"/>
      <c r="N271" s="27"/>
      <c r="O271" s="27"/>
      <c r="P271" s="28">
        <f>E271+J271</f>
        <v>0</v>
      </c>
    </row>
    <row r="272" spans="1:16" s="5" customFormat="1" ht="92.25" customHeight="1" x14ac:dyDescent="0.25">
      <c r="A272" s="39" t="s">
        <v>334</v>
      </c>
      <c r="B272" s="39" t="s">
        <v>335</v>
      </c>
      <c r="C272" s="39" t="s">
        <v>165</v>
      </c>
      <c r="D272" s="40" t="s">
        <v>126</v>
      </c>
      <c r="E272" s="27">
        <f>F272+I272</f>
        <v>1155200</v>
      </c>
      <c r="F272" s="27">
        <v>1155200</v>
      </c>
      <c r="G272" s="27">
        <v>0</v>
      </c>
      <c r="H272" s="27">
        <v>0</v>
      </c>
      <c r="I272" s="27"/>
      <c r="J272" s="27">
        <f>L272+O272</f>
        <v>0</v>
      </c>
      <c r="K272" s="27"/>
      <c r="L272" s="27"/>
      <c r="M272" s="27"/>
      <c r="N272" s="27"/>
      <c r="O272" s="27"/>
      <c r="P272" s="28">
        <f>E272+J272</f>
        <v>1155200</v>
      </c>
    </row>
    <row r="273" spans="1:16" s="5" customFormat="1" ht="66" customHeight="1" x14ac:dyDescent="0.25">
      <c r="A273" s="39" t="s">
        <v>127</v>
      </c>
      <c r="B273" s="39" t="s">
        <v>134</v>
      </c>
      <c r="C273" s="39" t="s">
        <v>148</v>
      </c>
      <c r="D273" s="40" t="s">
        <v>239</v>
      </c>
      <c r="E273" s="27">
        <f>F273+I273</f>
        <v>2800000</v>
      </c>
      <c r="F273" s="27">
        <v>2800000</v>
      </c>
      <c r="G273" s="27"/>
      <c r="H273" s="27"/>
      <c r="I273" s="27"/>
      <c r="J273" s="27">
        <f>L273+O273</f>
        <v>0</v>
      </c>
      <c r="K273" s="27"/>
      <c r="L273" s="27"/>
      <c r="M273" s="27"/>
      <c r="N273" s="27"/>
      <c r="O273" s="27"/>
      <c r="P273" s="28">
        <f>E273+J273</f>
        <v>2800000</v>
      </c>
    </row>
    <row r="274" spans="1:16" s="6" customFormat="1" ht="59.25" customHeight="1" x14ac:dyDescent="0.25">
      <c r="A274" s="39" t="s">
        <v>295</v>
      </c>
      <c r="B274" s="39" t="s">
        <v>292</v>
      </c>
      <c r="C274" s="39" t="s">
        <v>165</v>
      </c>
      <c r="D274" s="40" t="s">
        <v>293</v>
      </c>
      <c r="E274" s="27">
        <f>F274+I274</f>
        <v>665500</v>
      </c>
      <c r="F274" s="27">
        <v>665500</v>
      </c>
      <c r="G274" s="27"/>
      <c r="H274" s="27"/>
      <c r="I274" s="27"/>
      <c r="J274" s="27">
        <f>L274+O274</f>
        <v>0</v>
      </c>
      <c r="K274" s="27"/>
      <c r="L274" s="27"/>
      <c r="M274" s="27"/>
      <c r="N274" s="27"/>
      <c r="O274" s="27"/>
      <c r="P274" s="28">
        <f>E274+J274</f>
        <v>665500</v>
      </c>
    </row>
    <row r="275" spans="1:16" s="7" customFormat="1" ht="96.75" customHeight="1" x14ac:dyDescent="0.25">
      <c r="A275" s="35" t="s">
        <v>114</v>
      </c>
      <c r="B275" s="35"/>
      <c r="C275" s="35"/>
      <c r="D275" s="36" t="s">
        <v>249</v>
      </c>
      <c r="E275" s="25">
        <f>E276</f>
        <v>0</v>
      </c>
      <c r="F275" s="25">
        <f t="shared" ref="F275:P275" si="65">F276</f>
        <v>0</v>
      </c>
      <c r="G275" s="25">
        <f t="shared" si="65"/>
        <v>0</v>
      </c>
      <c r="H275" s="25">
        <f t="shared" si="65"/>
        <v>0</v>
      </c>
      <c r="I275" s="25">
        <f t="shared" si="65"/>
        <v>0</v>
      </c>
      <c r="J275" s="25">
        <f t="shared" si="65"/>
        <v>60088560</v>
      </c>
      <c r="K275" s="25">
        <f>K276</f>
        <v>0</v>
      </c>
      <c r="L275" s="25">
        <f t="shared" si="65"/>
        <v>16000000</v>
      </c>
      <c r="M275" s="25">
        <f t="shared" si="65"/>
        <v>0</v>
      </c>
      <c r="N275" s="25">
        <f t="shared" si="65"/>
        <v>0</v>
      </c>
      <c r="O275" s="25">
        <f t="shared" si="65"/>
        <v>44088560</v>
      </c>
      <c r="P275" s="25">
        <f t="shared" si="65"/>
        <v>60088560</v>
      </c>
    </row>
    <row r="276" spans="1:16" s="7" customFormat="1" ht="106.5" customHeight="1" x14ac:dyDescent="0.25">
      <c r="A276" s="37" t="s">
        <v>115</v>
      </c>
      <c r="B276" s="35"/>
      <c r="C276" s="37"/>
      <c r="D276" s="41" t="s">
        <v>249</v>
      </c>
      <c r="E276" s="26">
        <f t="shared" ref="E276:E281" si="66">F276+I276</f>
        <v>0</v>
      </c>
      <c r="F276" s="26">
        <f>F278+F279+F277</f>
        <v>0</v>
      </c>
      <c r="G276" s="26">
        <f>G278+G279+G277</f>
        <v>0</v>
      </c>
      <c r="H276" s="26">
        <f>H278+H279+H277</f>
        <v>0</v>
      </c>
      <c r="I276" s="26">
        <f>I278+I279+I277</f>
        <v>0</v>
      </c>
      <c r="J276" s="26">
        <f>L276+O276</f>
        <v>60088560</v>
      </c>
      <c r="K276" s="26">
        <f>K278+K279+K277</f>
        <v>0</v>
      </c>
      <c r="L276" s="26">
        <f>L278+L279+L277</f>
        <v>16000000</v>
      </c>
      <c r="M276" s="26">
        <f>M278+M279+M277</f>
        <v>0</v>
      </c>
      <c r="N276" s="26">
        <f>N278+N279+N277</f>
        <v>0</v>
      </c>
      <c r="O276" s="26">
        <f>O278+O279+O277</f>
        <v>44088560</v>
      </c>
      <c r="P276" s="25">
        <f>E276+J276</f>
        <v>60088560</v>
      </c>
    </row>
    <row r="277" spans="1:16" s="5" customFormat="1" ht="97.2" hidden="1" x14ac:dyDescent="0.25">
      <c r="A277" s="39" t="s">
        <v>536</v>
      </c>
      <c r="B277" s="39" t="s">
        <v>196</v>
      </c>
      <c r="C277" s="39" t="s">
        <v>173</v>
      </c>
      <c r="D277" s="40" t="s">
        <v>26</v>
      </c>
      <c r="E277" s="27">
        <f t="shared" si="66"/>
        <v>0</v>
      </c>
      <c r="F277" s="27"/>
      <c r="G277" s="27"/>
      <c r="H277" s="27"/>
      <c r="I277" s="27"/>
      <c r="J277" s="27">
        <f>L277+O277</f>
        <v>0</v>
      </c>
      <c r="K277" s="27"/>
      <c r="L277" s="27"/>
      <c r="M277" s="27"/>
      <c r="N277" s="27"/>
      <c r="O277" s="27"/>
      <c r="P277" s="28">
        <f>E277+J277</f>
        <v>0</v>
      </c>
    </row>
    <row r="278" spans="1:16" s="5" customFormat="1" ht="66" customHeight="1" x14ac:dyDescent="0.25">
      <c r="A278" s="39" t="s">
        <v>116</v>
      </c>
      <c r="B278" s="39" t="s">
        <v>133</v>
      </c>
      <c r="C278" s="39" t="s">
        <v>189</v>
      </c>
      <c r="D278" s="40" t="s">
        <v>117</v>
      </c>
      <c r="E278" s="27">
        <f t="shared" si="66"/>
        <v>0</v>
      </c>
      <c r="F278" s="27"/>
      <c r="G278" s="27"/>
      <c r="H278" s="27"/>
      <c r="I278" s="27"/>
      <c r="J278" s="27">
        <f>L278+O278</f>
        <v>60088560</v>
      </c>
      <c r="K278" s="27">
        <v>0</v>
      </c>
      <c r="L278" s="27">
        <v>16000000</v>
      </c>
      <c r="M278" s="27">
        <v>0</v>
      </c>
      <c r="N278" s="27">
        <v>0</v>
      </c>
      <c r="O278" s="27">
        <v>44088560</v>
      </c>
      <c r="P278" s="28">
        <f>E278+J278</f>
        <v>60088560</v>
      </c>
    </row>
    <row r="279" spans="1:16" s="5" customFormat="1" ht="87" hidden="1" customHeight="1" x14ac:dyDescent="0.25">
      <c r="A279" s="56" t="s">
        <v>118</v>
      </c>
      <c r="B279" s="56" t="s">
        <v>119</v>
      </c>
      <c r="C279" s="56" t="s">
        <v>142</v>
      </c>
      <c r="D279" s="40" t="s">
        <v>381</v>
      </c>
      <c r="E279" s="27">
        <f t="shared" si="66"/>
        <v>0</v>
      </c>
      <c r="F279" s="27"/>
      <c r="G279" s="27"/>
      <c r="H279" s="27"/>
      <c r="I279" s="27"/>
      <c r="J279" s="27">
        <f>L279+O279</f>
        <v>0</v>
      </c>
      <c r="K279" s="27"/>
      <c r="L279" s="27"/>
      <c r="M279" s="27"/>
      <c r="N279" s="27"/>
      <c r="O279" s="27"/>
      <c r="P279" s="28">
        <f>E279+J279</f>
        <v>0</v>
      </c>
    </row>
    <row r="280" spans="1:16" s="6" customFormat="1" ht="51.6" hidden="1" x14ac:dyDescent="0.25">
      <c r="A280" s="57"/>
      <c r="B280" s="57"/>
      <c r="C280" s="57"/>
      <c r="D280" s="40" t="s">
        <v>166</v>
      </c>
      <c r="E280" s="27">
        <f t="shared" si="66"/>
        <v>0</v>
      </c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8"/>
    </row>
    <row r="281" spans="1:16" s="6" customFormat="1" ht="51.6" hidden="1" x14ac:dyDescent="0.25">
      <c r="A281" s="58"/>
      <c r="B281" s="58"/>
      <c r="C281" s="58"/>
      <c r="D281" s="40" t="s">
        <v>168</v>
      </c>
      <c r="E281" s="27">
        <f t="shared" si="66"/>
        <v>0</v>
      </c>
      <c r="F281" s="27"/>
      <c r="G281" s="27"/>
      <c r="H281" s="27"/>
      <c r="I281" s="27"/>
      <c r="J281" s="27">
        <f>L281+O281</f>
        <v>0</v>
      </c>
      <c r="K281" s="27"/>
      <c r="L281" s="27"/>
      <c r="M281" s="27"/>
      <c r="N281" s="27"/>
      <c r="O281" s="27"/>
      <c r="P281" s="28">
        <f>E281+J281</f>
        <v>0</v>
      </c>
    </row>
    <row r="282" spans="1:16" s="5" customFormat="1" ht="108" customHeight="1" x14ac:dyDescent="0.25">
      <c r="A282" s="35" t="s">
        <v>273</v>
      </c>
      <c r="B282" s="35"/>
      <c r="C282" s="35"/>
      <c r="D282" s="36" t="s">
        <v>250</v>
      </c>
      <c r="E282" s="25">
        <f t="shared" ref="E282:P282" si="67">E283</f>
        <v>1375000</v>
      </c>
      <c r="F282" s="25">
        <f t="shared" si="67"/>
        <v>1375000</v>
      </c>
      <c r="G282" s="25">
        <f t="shared" si="67"/>
        <v>0</v>
      </c>
      <c r="H282" s="25">
        <f t="shared" si="67"/>
        <v>0</v>
      </c>
      <c r="I282" s="25">
        <f t="shared" si="67"/>
        <v>0</v>
      </c>
      <c r="J282" s="25">
        <f t="shared" si="67"/>
        <v>550000</v>
      </c>
      <c r="K282" s="25">
        <f t="shared" si="67"/>
        <v>550000</v>
      </c>
      <c r="L282" s="25">
        <f t="shared" si="67"/>
        <v>0</v>
      </c>
      <c r="M282" s="25">
        <f t="shared" si="67"/>
        <v>0</v>
      </c>
      <c r="N282" s="25">
        <f t="shared" si="67"/>
        <v>0</v>
      </c>
      <c r="O282" s="25">
        <f t="shared" si="67"/>
        <v>550000</v>
      </c>
      <c r="P282" s="25">
        <f t="shared" si="67"/>
        <v>1925000</v>
      </c>
    </row>
    <row r="283" spans="1:16" s="5" customFormat="1" ht="104.25" customHeight="1" x14ac:dyDescent="0.25">
      <c r="A283" s="37" t="s">
        <v>274</v>
      </c>
      <c r="B283" s="35"/>
      <c r="C283" s="37"/>
      <c r="D283" s="41" t="s">
        <v>250</v>
      </c>
      <c r="E283" s="26">
        <f>F283+I283</f>
        <v>1375000</v>
      </c>
      <c r="F283" s="26">
        <f>F285+F286+F284</f>
        <v>1375000</v>
      </c>
      <c r="G283" s="26">
        <f>G285+G286+G284</f>
        <v>0</v>
      </c>
      <c r="H283" s="26">
        <f>H285+H286+H284</f>
        <v>0</v>
      </c>
      <c r="I283" s="26">
        <f>I285+I286+I284</f>
        <v>0</v>
      </c>
      <c r="J283" s="26">
        <f>L283+O283</f>
        <v>550000</v>
      </c>
      <c r="K283" s="26">
        <f>K285+K286+K284</f>
        <v>550000</v>
      </c>
      <c r="L283" s="26">
        <f>L285+L286+L284</f>
        <v>0</v>
      </c>
      <c r="M283" s="26">
        <f>M285+M286+M284</f>
        <v>0</v>
      </c>
      <c r="N283" s="26">
        <f>N285+N286+N284</f>
        <v>0</v>
      </c>
      <c r="O283" s="26">
        <f>O285+O286+O284</f>
        <v>550000</v>
      </c>
      <c r="P283" s="25">
        <f>E283+J283</f>
        <v>1925000</v>
      </c>
    </row>
    <row r="284" spans="1:16" s="5" customFormat="1" ht="97.2" hidden="1" x14ac:dyDescent="0.25">
      <c r="A284" s="39" t="s">
        <v>537</v>
      </c>
      <c r="B284" s="39" t="s">
        <v>196</v>
      </c>
      <c r="C284" s="39" t="s">
        <v>173</v>
      </c>
      <c r="D284" s="40" t="s">
        <v>26</v>
      </c>
      <c r="E284" s="27">
        <f>F284+I284</f>
        <v>0</v>
      </c>
      <c r="F284" s="27"/>
      <c r="G284" s="27"/>
      <c r="H284" s="27"/>
      <c r="I284" s="27"/>
      <c r="J284" s="27">
        <f>L284+O284</f>
        <v>0</v>
      </c>
      <c r="K284" s="27"/>
      <c r="L284" s="27"/>
      <c r="M284" s="27"/>
      <c r="N284" s="27"/>
      <c r="O284" s="27"/>
      <c r="P284" s="28">
        <f>E284+J284</f>
        <v>0</v>
      </c>
    </row>
    <row r="285" spans="1:16" s="5" customFormat="1" ht="105" customHeight="1" x14ac:dyDescent="0.25">
      <c r="A285" s="39" t="s">
        <v>275</v>
      </c>
      <c r="B285" s="39" t="s">
        <v>123</v>
      </c>
      <c r="C285" s="39" t="s">
        <v>153</v>
      </c>
      <c r="D285" s="40" t="s">
        <v>337</v>
      </c>
      <c r="E285" s="27">
        <f>F285+I285</f>
        <v>1375000</v>
      </c>
      <c r="F285" s="27">
        <v>1375000</v>
      </c>
      <c r="G285" s="27"/>
      <c r="H285" s="27"/>
      <c r="I285" s="27"/>
      <c r="J285" s="27">
        <f>L285+O285</f>
        <v>550000</v>
      </c>
      <c r="K285" s="27">
        <v>550000</v>
      </c>
      <c r="L285" s="27"/>
      <c r="M285" s="27"/>
      <c r="N285" s="27"/>
      <c r="O285" s="27">
        <v>550000</v>
      </c>
      <c r="P285" s="28">
        <f>E285+J285</f>
        <v>1925000</v>
      </c>
    </row>
    <row r="286" spans="1:16" s="5" customFormat="1" ht="15" hidden="1" customHeight="1" x14ac:dyDescent="0.25">
      <c r="A286" s="39" t="s">
        <v>276</v>
      </c>
      <c r="B286" s="39" t="s">
        <v>119</v>
      </c>
      <c r="C286" s="39" t="s">
        <v>142</v>
      </c>
      <c r="D286" s="40" t="s">
        <v>336</v>
      </c>
      <c r="E286" s="27">
        <f>F286+I286</f>
        <v>0</v>
      </c>
      <c r="F286" s="27"/>
      <c r="G286" s="27"/>
      <c r="H286" s="27"/>
      <c r="I286" s="27"/>
      <c r="J286" s="27">
        <f>L286+O286</f>
        <v>0</v>
      </c>
      <c r="K286" s="27"/>
      <c r="L286" s="27"/>
      <c r="M286" s="27"/>
      <c r="N286" s="27"/>
      <c r="O286" s="27"/>
      <c r="P286" s="28">
        <f>E286+J286</f>
        <v>0</v>
      </c>
    </row>
    <row r="287" spans="1:16" s="7" customFormat="1" ht="108" customHeight="1" x14ac:dyDescent="0.25">
      <c r="A287" s="35" t="s">
        <v>369</v>
      </c>
      <c r="B287" s="35"/>
      <c r="C287" s="35"/>
      <c r="D287" s="36" t="s">
        <v>370</v>
      </c>
      <c r="E287" s="25">
        <f>E288</f>
        <v>1210000</v>
      </c>
      <c r="F287" s="25">
        <f t="shared" ref="F287:P287" si="68">F288</f>
        <v>1210000</v>
      </c>
      <c r="G287" s="25">
        <f t="shared" si="68"/>
        <v>0</v>
      </c>
      <c r="H287" s="25">
        <f t="shared" si="68"/>
        <v>0</v>
      </c>
      <c r="I287" s="25">
        <f t="shared" si="68"/>
        <v>0</v>
      </c>
      <c r="J287" s="25">
        <f t="shared" si="68"/>
        <v>0</v>
      </c>
      <c r="K287" s="25">
        <f t="shared" si="68"/>
        <v>0</v>
      </c>
      <c r="L287" s="25">
        <f t="shared" si="68"/>
        <v>0</v>
      </c>
      <c r="M287" s="25">
        <f t="shared" si="68"/>
        <v>0</v>
      </c>
      <c r="N287" s="25">
        <f t="shared" si="68"/>
        <v>0</v>
      </c>
      <c r="O287" s="25">
        <f t="shared" si="68"/>
        <v>0</v>
      </c>
      <c r="P287" s="25">
        <f t="shared" si="68"/>
        <v>1210000</v>
      </c>
    </row>
    <row r="288" spans="1:16" s="7" customFormat="1" ht="105.75" customHeight="1" x14ac:dyDescent="0.25">
      <c r="A288" s="37" t="s">
        <v>371</v>
      </c>
      <c r="B288" s="35"/>
      <c r="C288" s="37"/>
      <c r="D288" s="41" t="s">
        <v>370</v>
      </c>
      <c r="E288" s="26">
        <f t="shared" ref="E288:E293" si="69">F288+I288</f>
        <v>1210000</v>
      </c>
      <c r="F288" s="26">
        <f>F289+F290+F291+F292+F293</f>
        <v>1210000</v>
      </c>
      <c r="G288" s="26">
        <f>G289+G290+G291+G292+G293</f>
        <v>0</v>
      </c>
      <c r="H288" s="26">
        <f>H289+H290+H291+H292+H293</f>
        <v>0</v>
      </c>
      <c r="I288" s="26">
        <f>I289+I290+I291+I292+I293</f>
        <v>0</v>
      </c>
      <c r="J288" s="26">
        <f t="shared" ref="J288:J293" si="70">L288+O288</f>
        <v>0</v>
      </c>
      <c r="K288" s="26">
        <f>K289+K290+K291+K292+K293</f>
        <v>0</v>
      </c>
      <c r="L288" s="26">
        <f>L289+L290+L291+L292+L293</f>
        <v>0</v>
      </c>
      <c r="M288" s="26">
        <f>M289+M290+M291+M292+M293</f>
        <v>0</v>
      </c>
      <c r="N288" s="26">
        <f>N289+N290+N291+N292+N293</f>
        <v>0</v>
      </c>
      <c r="O288" s="26">
        <f>O289+O290+O291+O292+O293</f>
        <v>0</v>
      </c>
      <c r="P288" s="25">
        <f t="shared" ref="P288:P293" si="71">E288+J288</f>
        <v>1210000</v>
      </c>
    </row>
    <row r="289" spans="1:16" s="5" customFormat="1" ht="97.2" hidden="1" x14ac:dyDescent="0.25">
      <c r="A289" s="39" t="s">
        <v>538</v>
      </c>
      <c r="B289" s="39" t="s">
        <v>196</v>
      </c>
      <c r="C289" s="39" t="s">
        <v>173</v>
      </c>
      <c r="D289" s="40" t="s">
        <v>26</v>
      </c>
      <c r="E289" s="27">
        <f t="shared" si="69"/>
        <v>0</v>
      </c>
      <c r="F289" s="27"/>
      <c r="G289" s="27"/>
      <c r="H289" s="27"/>
      <c r="I289" s="27"/>
      <c r="J289" s="27">
        <f t="shared" si="70"/>
        <v>0</v>
      </c>
      <c r="K289" s="27"/>
      <c r="L289" s="27"/>
      <c r="M289" s="27"/>
      <c r="N289" s="27"/>
      <c r="O289" s="27"/>
      <c r="P289" s="28">
        <f t="shared" si="71"/>
        <v>0</v>
      </c>
    </row>
    <row r="290" spans="1:16" s="6" customFormat="1" ht="57" customHeight="1" x14ac:dyDescent="0.25">
      <c r="A290" s="39" t="s">
        <v>437</v>
      </c>
      <c r="B290" s="39" t="s">
        <v>426</v>
      </c>
      <c r="C290" s="39" t="s">
        <v>171</v>
      </c>
      <c r="D290" s="40" t="s">
        <v>300</v>
      </c>
      <c r="E290" s="27">
        <f t="shared" si="69"/>
        <v>532400</v>
      </c>
      <c r="F290" s="27">
        <v>532400</v>
      </c>
      <c r="G290" s="27"/>
      <c r="H290" s="27"/>
      <c r="I290" s="27"/>
      <c r="J290" s="27">
        <f t="shared" si="70"/>
        <v>0</v>
      </c>
      <c r="K290" s="27"/>
      <c r="L290" s="27"/>
      <c r="M290" s="27"/>
      <c r="N290" s="27"/>
      <c r="O290" s="27"/>
      <c r="P290" s="28">
        <f t="shared" si="71"/>
        <v>532400</v>
      </c>
    </row>
    <row r="291" spans="1:16" s="6" customFormat="1" ht="69" hidden="1" customHeight="1" x14ac:dyDescent="0.25">
      <c r="A291" s="39" t="s">
        <v>376</v>
      </c>
      <c r="B291" s="39" t="s">
        <v>313</v>
      </c>
      <c r="C291" s="39" t="s">
        <v>174</v>
      </c>
      <c r="D291" s="40" t="s">
        <v>315</v>
      </c>
      <c r="E291" s="27">
        <f t="shared" si="69"/>
        <v>0</v>
      </c>
      <c r="F291" s="27"/>
      <c r="G291" s="27"/>
      <c r="H291" s="27"/>
      <c r="I291" s="27"/>
      <c r="J291" s="27">
        <f t="shared" si="70"/>
        <v>0</v>
      </c>
      <c r="K291" s="27"/>
      <c r="L291" s="27"/>
      <c r="M291" s="27"/>
      <c r="N291" s="27"/>
      <c r="O291" s="27"/>
      <c r="P291" s="28">
        <f t="shared" si="71"/>
        <v>0</v>
      </c>
    </row>
    <row r="292" spans="1:16" s="6" customFormat="1" ht="53.25" customHeight="1" x14ac:dyDescent="0.25">
      <c r="A292" s="39" t="s">
        <v>375</v>
      </c>
      <c r="B292" s="39" t="s">
        <v>296</v>
      </c>
      <c r="C292" s="39" t="s">
        <v>146</v>
      </c>
      <c r="D292" s="40" t="s">
        <v>297</v>
      </c>
      <c r="E292" s="27">
        <f t="shared" si="69"/>
        <v>145200</v>
      </c>
      <c r="F292" s="27">
        <v>145200</v>
      </c>
      <c r="G292" s="27"/>
      <c r="H292" s="27"/>
      <c r="I292" s="27"/>
      <c r="J292" s="27">
        <f t="shared" si="70"/>
        <v>0</v>
      </c>
      <c r="K292" s="27"/>
      <c r="L292" s="27"/>
      <c r="M292" s="27"/>
      <c r="N292" s="27"/>
      <c r="O292" s="27"/>
      <c r="P292" s="28">
        <f t="shared" si="71"/>
        <v>145200</v>
      </c>
    </row>
    <row r="293" spans="1:16" s="6" customFormat="1" ht="144" customHeight="1" x14ac:dyDescent="0.25">
      <c r="A293" s="39" t="s">
        <v>372</v>
      </c>
      <c r="B293" s="39" t="s">
        <v>257</v>
      </c>
      <c r="C293" s="39" t="s">
        <v>181</v>
      </c>
      <c r="D293" s="40" t="s">
        <v>594</v>
      </c>
      <c r="E293" s="27">
        <f t="shared" si="69"/>
        <v>532400</v>
      </c>
      <c r="F293" s="27">
        <v>532400</v>
      </c>
      <c r="G293" s="27"/>
      <c r="H293" s="27"/>
      <c r="I293" s="27"/>
      <c r="J293" s="27">
        <f t="shared" si="70"/>
        <v>0</v>
      </c>
      <c r="K293" s="27"/>
      <c r="L293" s="27"/>
      <c r="M293" s="27"/>
      <c r="N293" s="27"/>
      <c r="O293" s="27"/>
      <c r="P293" s="28">
        <f t="shared" si="71"/>
        <v>532400</v>
      </c>
    </row>
    <row r="294" spans="1:16" s="7" customFormat="1" ht="112.5" customHeight="1" x14ac:dyDescent="0.25">
      <c r="A294" s="35" t="s">
        <v>260</v>
      </c>
      <c r="B294" s="35"/>
      <c r="C294" s="35"/>
      <c r="D294" s="36" t="s">
        <v>247</v>
      </c>
      <c r="E294" s="25">
        <f>E295</f>
        <v>1720000</v>
      </c>
      <c r="F294" s="25">
        <f t="shared" ref="F294:P294" si="72">F295</f>
        <v>1720000</v>
      </c>
      <c r="G294" s="25">
        <f t="shared" si="72"/>
        <v>0</v>
      </c>
      <c r="H294" s="25">
        <f t="shared" si="72"/>
        <v>0</v>
      </c>
      <c r="I294" s="25">
        <f t="shared" si="72"/>
        <v>0</v>
      </c>
      <c r="J294" s="25">
        <f t="shared" si="72"/>
        <v>0</v>
      </c>
      <c r="K294" s="25">
        <f t="shared" si="72"/>
        <v>0</v>
      </c>
      <c r="L294" s="25">
        <f t="shared" si="72"/>
        <v>0</v>
      </c>
      <c r="M294" s="25">
        <f t="shared" si="72"/>
        <v>0</v>
      </c>
      <c r="N294" s="25">
        <f t="shared" si="72"/>
        <v>0</v>
      </c>
      <c r="O294" s="25">
        <f t="shared" si="72"/>
        <v>0</v>
      </c>
      <c r="P294" s="25">
        <f t="shared" si="72"/>
        <v>1720000</v>
      </c>
    </row>
    <row r="295" spans="1:16" s="7" customFormat="1" ht="107.25" customHeight="1" x14ac:dyDescent="0.25">
      <c r="A295" s="37" t="s">
        <v>261</v>
      </c>
      <c r="B295" s="35"/>
      <c r="C295" s="37"/>
      <c r="D295" s="41" t="s">
        <v>247</v>
      </c>
      <c r="E295" s="26">
        <f>F295+I295</f>
        <v>1720000</v>
      </c>
      <c r="F295" s="26">
        <f>F296+F297</f>
        <v>1720000</v>
      </c>
      <c r="G295" s="26">
        <f>G296+G297</f>
        <v>0</v>
      </c>
      <c r="H295" s="26">
        <f>H296+H297</f>
        <v>0</v>
      </c>
      <c r="I295" s="26">
        <f>I296+I297</f>
        <v>0</v>
      </c>
      <c r="J295" s="26">
        <f>L295+O295</f>
        <v>0</v>
      </c>
      <c r="K295" s="26">
        <f>K296+K297</f>
        <v>0</v>
      </c>
      <c r="L295" s="26">
        <f>L296+L297</f>
        <v>0</v>
      </c>
      <c r="M295" s="26">
        <f>M296+M297</f>
        <v>0</v>
      </c>
      <c r="N295" s="26">
        <f>N296+N297</f>
        <v>0</v>
      </c>
      <c r="O295" s="26">
        <f>O296+O297</f>
        <v>0</v>
      </c>
      <c r="P295" s="25">
        <f>E295+J295</f>
        <v>1720000</v>
      </c>
    </row>
    <row r="296" spans="1:16" s="5" customFormat="1" ht="85.5" hidden="1" customHeight="1" x14ac:dyDescent="0.25">
      <c r="A296" s="39" t="s">
        <v>539</v>
      </c>
      <c r="B296" s="39" t="s">
        <v>196</v>
      </c>
      <c r="C296" s="39" t="s">
        <v>173</v>
      </c>
      <c r="D296" s="40" t="s">
        <v>26</v>
      </c>
      <c r="E296" s="27">
        <f>F296+I296</f>
        <v>0</v>
      </c>
      <c r="F296" s="27"/>
      <c r="G296" s="27"/>
      <c r="H296" s="27"/>
      <c r="I296" s="27"/>
      <c r="J296" s="27">
        <f>L296+O296</f>
        <v>0</v>
      </c>
      <c r="K296" s="27"/>
      <c r="L296" s="27"/>
      <c r="M296" s="27"/>
      <c r="N296" s="27"/>
      <c r="O296" s="27"/>
      <c r="P296" s="28">
        <f>E296+J296</f>
        <v>0</v>
      </c>
    </row>
    <row r="297" spans="1:16" s="6" customFormat="1" ht="60" customHeight="1" x14ac:dyDescent="0.25">
      <c r="A297" s="39" t="s">
        <v>298</v>
      </c>
      <c r="B297" s="39" t="s">
        <v>296</v>
      </c>
      <c r="C297" s="39" t="s">
        <v>146</v>
      </c>
      <c r="D297" s="40" t="s">
        <v>297</v>
      </c>
      <c r="E297" s="27">
        <f>F297+I297</f>
        <v>1720000</v>
      </c>
      <c r="F297" s="27">
        <v>1720000</v>
      </c>
      <c r="G297" s="27"/>
      <c r="H297" s="27"/>
      <c r="I297" s="27"/>
      <c r="J297" s="27">
        <f>L297+O297</f>
        <v>0</v>
      </c>
      <c r="K297" s="27"/>
      <c r="L297" s="27"/>
      <c r="M297" s="27"/>
      <c r="N297" s="27"/>
      <c r="O297" s="27"/>
      <c r="P297" s="28">
        <f>E297+J297</f>
        <v>1720000</v>
      </c>
    </row>
    <row r="298" spans="1:16" s="7" customFormat="1" ht="114.75" customHeight="1" x14ac:dyDescent="0.25">
      <c r="A298" s="35" t="s">
        <v>128</v>
      </c>
      <c r="B298" s="35"/>
      <c r="C298" s="35"/>
      <c r="D298" s="36" t="s">
        <v>252</v>
      </c>
      <c r="E298" s="25">
        <f>E299</f>
        <v>1029781752</v>
      </c>
      <c r="F298" s="25">
        <f t="shared" ref="F298:P298" si="73">F299</f>
        <v>986020500</v>
      </c>
      <c r="G298" s="25">
        <f t="shared" si="73"/>
        <v>0</v>
      </c>
      <c r="H298" s="25">
        <f t="shared" si="73"/>
        <v>0</v>
      </c>
      <c r="I298" s="25">
        <f t="shared" si="73"/>
        <v>0</v>
      </c>
      <c r="J298" s="25">
        <f t="shared" si="73"/>
        <v>0</v>
      </c>
      <c r="K298" s="25">
        <f t="shared" si="73"/>
        <v>0</v>
      </c>
      <c r="L298" s="25">
        <f t="shared" si="73"/>
        <v>0</v>
      </c>
      <c r="M298" s="25">
        <f t="shared" si="73"/>
        <v>0</v>
      </c>
      <c r="N298" s="25">
        <f t="shared" si="73"/>
        <v>0</v>
      </c>
      <c r="O298" s="25">
        <f t="shared" si="73"/>
        <v>0</v>
      </c>
      <c r="P298" s="25">
        <f t="shared" si="73"/>
        <v>1029781752</v>
      </c>
    </row>
    <row r="299" spans="1:16" s="7" customFormat="1" ht="96" customHeight="1" x14ac:dyDescent="0.25">
      <c r="A299" s="37" t="s">
        <v>129</v>
      </c>
      <c r="B299" s="35"/>
      <c r="C299" s="37"/>
      <c r="D299" s="41" t="s">
        <v>252</v>
      </c>
      <c r="E299" s="26">
        <f>E301+E302+E303+E304+E306+E300+E305</f>
        <v>1029781752</v>
      </c>
      <c r="F299" s="26">
        <f t="shared" ref="F299:P299" si="74">F301+F302+F303+F304+F306+F300+F305</f>
        <v>986020500</v>
      </c>
      <c r="G299" s="26">
        <f t="shared" si="74"/>
        <v>0</v>
      </c>
      <c r="H299" s="26">
        <f t="shared" si="74"/>
        <v>0</v>
      </c>
      <c r="I299" s="26">
        <f t="shared" si="74"/>
        <v>0</v>
      </c>
      <c r="J299" s="26">
        <f t="shared" si="74"/>
        <v>0</v>
      </c>
      <c r="K299" s="26">
        <f t="shared" si="74"/>
        <v>0</v>
      </c>
      <c r="L299" s="26">
        <f t="shared" si="74"/>
        <v>0</v>
      </c>
      <c r="M299" s="26">
        <f t="shared" si="74"/>
        <v>0</v>
      </c>
      <c r="N299" s="26">
        <f t="shared" si="74"/>
        <v>0</v>
      </c>
      <c r="O299" s="26">
        <f t="shared" si="74"/>
        <v>0</v>
      </c>
      <c r="P299" s="25">
        <f t="shared" si="74"/>
        <v>1029781752</v>
      </c>
    </row>
    <row r="300" spans="1:16" s="5" customFormat="1" ht="97.2" hidden="1" x14ac:dyDescent="0.25">
      <c r="A300" s="39" t="s">
        <v>540</v>
      </c>
      <c r="B300" s="39" t="s">
        <v>196</v>
      </c>
      <c r="C300" s="39" t="s">
        <v>173</v>
      </c>
      <c r="D300" s="40" t="s">
        <v>26</v>
      </c>
      <c r="E300" s="27">
        <f>F300+I300</f>
        <v>0</v>
      </c>
      <c r="F300" s="27"/>
      <c r="G300" s="27"/>
      <c r="H300" s="27"/>
      <c r="I300" s="27"/>
      <c r="J300" s="27">
        <f t="shared" ref="J300:J306" si="75">L300+O300</f>
        <v>0</v>
      </c>
      <c r="K300" s="27"/>
      <c r="L300" s="27"/>
      <c r="M300" s="27"/>
      <c r="N300" s="27"/>
      <c r="O300" s="27"/>
      <c r="P300" s="28">
        <f t="shared" ref="P300:P306" si="76">E300+J300</f>
        <v>0</v>
      </c>
    </row>
    <row r="301" spans="1:16" s="5" customFormat="1" ht="57" customHeight="1" x14ac:dyDescent="0.25">
      <c r="A301" s="39" t="s">
        <v>384</v>
      </c>
      <c r="B301" s="39" t="s">
        <v>383</v>
      </c>
      <c r="C301" s="39" t="s">
        <v>147</v>
      </c>
      <c r="D301" s="40" t="s">
        <v>382</v>
      </c>
      <c r="E301" s="27">
        <f>64561252-5800000-5000000-4000000-6000000</f>
        <v>43761252</v>
      </c>
      <c r="F301" s="27"/>
      <c r="G301" s="27"/>
      <c r="H301" s="27"/>
      <c r="I301" s="27"/>
      <c r="J301" s="27">
        <f t="shared" si="75"/>
        <v>0</v>
      </c>
      <c r="K301" s="27"/>
      <c r="L301" s="27"/>
      <c r="M301" s="27"/>
      <c r="N301" s="27"/>
      <c r="O301" s="27"/>
      <c r="P301" s="28">
        <f t="shared" si="76"/>
        <v>43761252</v>
      </c>
    </row>
    <row r="302" spans="1:16" s="5" customFormat="1" ht="63" customHeight="1" x14ac:dyDescent="0.25">
      <c r="A302" s="39" t="s">
        <v>130</v>
      </c>
      <c r="B302" s="39" t="s">
        <v>237</v>
      </c>
      <c r="C302" s="39" t="s">
        <v>142</v>
      </c>
      <c r="D302" s="40" t="s">
        <v>155</v>
      </c>
      <c r="E302" s="27">
        <f>F302+I302</f>
        <v>773719400</v>
      </c>
      <c r="F302" s="27">
        <v>773719400</v>
      </c>
      <c r="G302" s="27"/>
      <c r="H302" s="27"/>
      <c r="I302" s="27"/>
      <c r="J302" s="27">
        <f t="shared" si="75"/>
        <v>0</v>
      </c>
      <c r="K302" s="27"/>
      <c r="L302" s="27"/>
      <c r="M302" s="27"/>
      <c r="N302" s="27"/>
      <c r="O302" s="27"/>
      <c r="P302" s="28">
        <f t="shared" si="76"/>
        <v>773719400</v>
      </c>
    </row>
    <row r="303" spans="1:16" s="5" customFormat="1" ht="188.25" customHeight="1" x14ac:dyDescent="0.25">
      <c r="A303" s="39" t="s">
        <v>285</v>
      </c>
      <c r="B303" s="39" t="s">
        <v>284</v>
      </c>
      <c r="C303" s="39" t="s">
        <v>142</v>
      </c>
      <c r="D303" s="40" t="s">
        <v>317</v>
      </c>
      <c r="E303" s="27">
        <f>F303+I303</f>
        <v>50000000</v>
      </c>
      <c r="F303" s="27">
        <v>50000000</v>
      </c>
      <c r="G303" s="27"/>
      <c r="H303" s="27"/>
      <c r="I303" s="27"/>
      <c r="J303" s="27">
        <f>L303+O303</f>
        <v>0</v>
      </c>
      <c r="K303" s="27"/>
      <c r="L303" s="27"/>
      <c r="M303" s="27"/>
      <c r="N303" s="27"/>
      <c r="O303" s="27"/>
      <c r="P303" s="28">
        <f>E303+J303</f>
        <v>50000000</v>
      </c>
    </row>
    <row r="304" spans="1:16" s="5" customFormat="1" ht="60.75" customHeight="1" x14ac:dyDescent="0.25">
      <c r="A304" s="39" t="s">
        <v>131</v>
      </c>
      <c r="B304" s="39" t="s">
        <v>238</v>
      </c>
      <c r="C304" s="39" t="s">
        <v>142</v>
      </c>
      <c r="D304" s="40" t="s">
        <v>318</v>
      </c>
      <c r="E304" s="27">
        <f>F304+I304</f>
        <v>60000000</v>
      </c>
      <c r="F304" s="27">
        <v>60000000</v>
      </c>
      <c r="G304" s="27"/>
      <c r="H304" s="27"/>
      <c r="I304" s="27"/>
      <c r="J304" s="27">
        <f t="shared" si="75"/>
        <v>0</v>
      </c>
      <c r="K304" s="27"/>
      <c r="L304" s="27"/>
      <c r="M304" s="27"/>
      <c r="N304" s="27"/>
      <c r="O304" s="27"/>
      <c r="P304" s="28">
        <f t="shared" si="76"/>
        <v>60000000</v>
      </c>
    </row>
    <row r="305" spans="1:16" s="5" customFormat="1" ht="297" customHeight="1" x14ac:dyDescent="0.25">
      <c r="A305" s="39" t="s">
        <v>595</v>
      </c>
      <c r="B305" s="39" t="s">
        <v>596</v>
      </c>
      <c r="C305" s="39" t="s">
        <v>142</v>
      </c>
      <c r="D305" s="40" t="s">
        <v>590</v>
      </c>
      <c r="E305" s="27">
        <f>F305+I305</f>
        <v>102301100</v>
      </c>
      <c r="F305" s="27">
        <v>102301100</v>
      </c>
      <c r="G305" s="27"/>
      <c r="H305" s="27"/>
      <c r="I305" s="27"/>
      <c r="J305" s="27">
        <f>L305+O305</f>
        <v>0</v>
      </c>
      <c r="K305" s="27"/>
      <c r="L305" s="27"/>
      <c r="M305" s="27"/>
      <c r="N305" s="27"/>
      <c r="O305" s="27"/>
      <c r="P305" s="28">
        <f>E305+J305</f>
        <v>102301100</v>
      </c>
    </row>
    <row r="306" spans="1:16" s="5" customFormat="1" ht="97.2" hidden="1" x14ac:dyDescent="0.25">
      <c r="A306" s="39" t="s">
        <v>132</v>
      </c>
      <c r="B306" s="39" t="s">
        <v>119</v>
      </c>
      <c r="C306" s="39" t="s">
        <v>142</v>
      </c>
      <c r="D306" s="40" t="s">
        <v>336</v>
      </c>
      <c r="E306" s="27">
        <f>F306+I306</f>
        <v>0</v>
      </c>
      <c r="F306" s="27"/>
      <c r="G306" s="27"/>
      <c r="H306" s="27"/>
      <c r="I306" s="27"/>
      <c r="J306" s="27">
        <f t="shared" si="75"/>
        <v>0</v>
      </c>
      <c r="K306" s="27"/>
      <c r="L306" s="27">
        <v>0</v>
      </c>
      <c r="M306" s="27">
        <v>0</v>
      </c>
      <c r="N306" s="27">
        <v>0</v>
      </c>
      <c r="O306" s="27"/>
      <c r="P306" s="28">
        <f t="shared" si="76"/>
        <v>0</v>
      </c>
    </row>
    <row r="307" spans="1:16" s="7" customFormat="1" ht="82.5" hidden="1" customHeight="1" x14ac:dyDescent="0.25">
      <c r="A307" s="35" t="s">
        <v>360</v>
      </c>
      <c r="B307" s="35"/>
      <c r="C307" s="35"/>
      <c r="D307" s="36" t="s">
        <v>362</v>
      </c>
      <c r="E307" s="25">
        <f>E308</f>
        <v>0</v>
      </c>
      <c r="F307" s="25">
        <f t="shared" ref="F307:P308" si="77">F308</f>
        <v>0</v>
      </c>
      <c r="G307" s="25">
        <f t="shared" si="77"/>
        <v>0</v>
      </c>
      <c r="H307" s="25">
        <f t="shared" si="77"/>
        <v>0</v>
      </c>
      <c r="I307" s="25">
        <f t="shared" si="77"/>
        <v>0</v>
      </c>
      <c r="J307" s="25">
        <f t="shared" si="77"/>
        <v>0</v>
      </c>
      <c r="K307" s="25">
        <f>K308</f>
        <v>0</v>
      </c>
      <c r="L307" s="25">
        <f t="shared" si="77"/>
        <v>0</v>
      </c>
      <c r="M307" s="25">
        <f t="shared" si="77"/>
        <v>0</v>
      </c>
      <c r="N307" s="25">
        <f t="shared" si="77"/>
        <v>0</v>
      </c>
      <c r="O307" s="25">
        <f t="shared" si="77"/>
        <v>0</v>
      </c>
      <c r="P307" s="25">
        <f t="shared" si="77"/>
        <v>0</v>
      </c>
    </row>
    <row r="308" spans="1:16" s="7" customFormat="1" ht="78" hidden="1" customHeight="1" x14ac:dyDescent="0.25">
      <c r="A308" s="37" t="s">
        <v>361</v>
      </c>
      <c r="B308" s="35"/>
      <c r="C308" s="37"/>
      <c r="D308" s="41" t="s">
        <v>362</v>
      </c>
      <c r="E308" s="26">
        <f>F308+I308</f>
        <v>0</v>
      </c>
      <c r="F308" s="26">
        <f>F309</f>
        <v>0</v>
      </c>
      <c r="G308" s="26">
        <f t="shared" si="77"/>
        <v>0</v>
      </c>
      <c r="H308" s="26">
        <f t="shared" si="77"/>
        <v>0</v>
      </c>
      <c r="I308" s="26">
        <f t="shared" si="77"/>
        <v>0</v>
      </c>
      <c r="J308" s="26">
        <f>L308+O308</f>
        <v>0</v>
      </c>
      <c r="K308" s="26">
        <f>K309</f>
        <v>0</v>
      </c>
      <c r="L308" s="26">
        <f t="shared" si="77"/>
        <v>0</v>
      </c>
      <c r="M308" s="26">
        <f t="shared" si="77"/>
        <v>0</v>
      </c>
      <c r="N308" s="26">
        <f t="shared" si="77"/>
        <v>0</v>
      </c>
      <c r="O308" s="26">
        <f t="shared" si="77"/>
        <v>0</v>
      </c>
      <c r="P308" s="25">
        <f>E308+J308</f>
        <v>0</v>
      </c>
    </row>
    <row r="309" spans="1:16" s="5" customFormat="1" ht="74.25" hidden="1" customHeight="1" x14ac:dyDescent="0.25">
      <c r="A309" s="39" t="s">
        <v>541</v>
      </c>
      <c r="B309" s="39" t="s">
        <v>196</v>
      </c>
      <c r="C309" s="39" t="s">
        <v>173</v>
      </c>
      <c r="D309" s="40" t="s">
        <v>26</v>
      </c>
      <c r="E309" s="27">
        <f>F309+I309</f>
        <v>0</v>
      </c>
      <c r="F309" s="27"/>
      <c r="G309" s="27"/>
      <c r="H309" s="27"/>
      <c r="I309" s="27"/>
      <c r="J309" s="27">
        <f>L309+O309</f>
        <v>0</v>
      </c>
      <c r="K309" s="27"/>
      <c r="L309" s="27"/>
      <c r="M309" s="27"/>
      <c r="N309" s="27"/>
      <c r="O309" s="27"/>
      <c r="P309" s="28">
        <f>E309+J309</f>
        <v>0</v>
      </c>
    </row>
    <row r="310" spans="1:16" s="5" customFormat="1" ht="69" customHeight="1" x14ac:dyDescent="0.25">
      <c r="A310" s="52"/>
      <c r="B310" s="52"/>
      <c r="C310" s="52"/>
      <c r="D310" s="50" t="s">
        <v>348</v>
      </c>
      <c r="E310" s="28">
        <f t="shared" ref="E310:P310" si="78">E298+E294+E261+E148+E171+E123+E82+E28+E24+E11+E265+E190+E215+E248+E275+E252+E269+E282+E257+E212+E307+E287+E155</f>
        <v>7106952850</v>
      </c>
      <c r="F310" s="28">
        <f t="shared" si="78"/>
        <v>6954037798</v>
      </c>
      <c r="G310" s="28">
        <f t="shared" si="78"/>
        <v>1617036798</v>
      </c>
      <c r="H310" s="28">
        <f t="shared" si="78"/>
        <v>309662493</v>
      </c>
      <c r="I310" s="28">
        <f t="shared" si="78"/>
        <v>109153800</v>
      </c>
      <c r="J310" s="28">
        <f t="shared" si="78"/>
        <v>4318935919</v>
      </c>
      <c r="K310" s="28">
        <f t="shared" si="78"/>
        <v>2599997331</v>
      </c>
      <c r="L310" s="28">
        <f t="shared" si="78"/>
        <v>542878264</v>
      </c>
      <c r="M310" s="28">
        <f t="shared" si="78"/>
        <v>19809843</v>
      </c>
      <c r="N310" s="28">
        <f t="shared" si="78"/>
        <v>11348246</v>
      </c>
      <c r="O310" s="28">
        <f t="shared" si="78"/>
        <v>3776057655</v>
      </c>
      <c r="P310" s="28">
        <f t="shared" si="78"/>
        <v>11425888769</v>
      </c>
    </row>
    <row r="312" spans="1:16" ht="15.6" x14ac:dyDescent="0.3">
      <c r="D312" s="9"/>
      <c r="E312" s="10"/>
      <c r="F312" s="9"/>
      <c r="G312" s="19"/>
      <c r="H312" s="19"/>
      <c r="J312" s="20"/>
      <c r="K312" s="2"/>
      <c r="O312" s="2"/>
    </row>
    <row r="313" spans="1:16" ht="15.6" customHeight="1" x14ac:dyDescent="0.3">
      <c r="D313" s="70"/>
      <c r="E313" s="70"/>
      <c r="F313" s="70"/>
      <c r="G313" s="19"/>
      <c r="H313" s="19"/>
      <c r="K313" s="21"/>
      <c r="O313" s="11"/>
    </row>
    <row r="314" spans="1:16" ht="151.80000000000001" customHeight="1" x14ac:dyDescent="1">
      <c r="B314" s="54" t="s">
        <v>591</v>
      </c>
      <c r="C314" s="54"/>
      <c r="D314" s="54"/>
      <c r="E314" s="53"/>
      <c r="F314" s="53"/>
      <c r="G314" s="53"/>
      <c r="H314" s="53"/>
      <c r="I314" s="53"/>
      <c r="J314" s="23"/>
      <c r="K314" s="24"/>
      <c r="L314" s="23"/>
      <c r="M314" s="23"/>
      <c r="N314" s="23"/>
      <c r="O314" s="64" t="s">
        <v>499</v>
      </c>
      <c r="P314" s="64"/>
    </row>
    <row r="315" spans="1:16" x14ac:dyDescent="0.25"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12"/>
    </row>
  </sheetData>
  <customSheetViews>
    <customSheetView guid="{E02D48B6-D0D9-4E6E-B70D-8E13580A6528}" scale="80" showPageBreaks="1" showGridLines="0" printArea="1" showAutoFilter="1" hiddenColumns="1" view="pageBreakPreview" showRuler="0" topLeftCell="B1">
      <pane xSplit="4" ySplit="8" topLeftCell="F171" activePane="bottomRight" state="frozen"/>
      <selection pane="bottomRight" activeCell="E175" sqref="E175:E176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1"/>
      <headerFooter alignWithMargins="0">
        <oddFooter>&amp;R&amp;P</oddFooter>
      </headerFooter>
      <autoFilter ref="B1:S1"/>
    </customSheetView>
    <customSheetView guid="{96E2A35E-4A48-419F-9E38-8CEFA5D27C66}" scale="80" showPageBreaks="1" showGridLines="0" printArea="1" showAutoFilter="1" hiddenColumns="1" view="pageBreakPreview" showRuler="0" topLeftCell="B1">
      <pane xSplit="4" ySplit="8" topLeftCell="F9" activePane="bottomRight" state="frozen"/>
      <selection pane="bottomRight" activeCell="H11" sqref="H11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2"/>
      <headerFooter alignWithMargins="0">
        <oddFooter>&amp;R&amp;P</oddFooter>
      </headerFooter>
      <autoFilter ref="B1:S1"/>
    </customSheetView>
    <customSheetView guid="{48EF5860-4203-47F1-8497-6BEAE9FC7DAC}" scale="80" showPageBreaks="1" showGridLines="0" printArea="1" showAutoFilter="1" hiddenColumns="1" view="pageBreakPreview" showRuler="0" topLeftCell="B1">
      <pane xSplit="4" ySplit="8" topLeftCell="F162" activePane="bottomRight" state="frozen"/>
      <selection pane="bottomRight" activeCell="AB166" sqref="AB166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3"/>
      <headerFooter alignWithMargins="0">
        <oddFooter>&amp;R&amp;P</oddFooter>
      </headerFooter>
      <autoFilter ref="B1:S1"/>
    </customSheetView>
    <customSheetView guid="{D712F871-6858-44B8-AA22-8F2C734047E2}" scale="80" showPageBreaks="1" showGridLines="0" printArea="1" showAutoFilter="1" hiddenColumns="1" view="pageBreakPreview" topLeftCell="B1">
      <pane xSplit="4" ySplit="8" topLeftCell="F9" activePane="bottomRight" state="frozen"/>
      <selection pane="bottomRight" activeCell="H11" sqref="H11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4"/>
      <headerFooter alignWithMargins="0">
        <oddFooter>&amp;R&amp;P</oddFooter>
      </headerFooter>
      <autoFilter ref="B1:S1"/>
    </customSheetView>
    <customSheetView guid="{ABBD498D-3D2F-4E62-985A-EF1DC4D9DC47}" scale="80" showPageBreaks="1" showGridLines="0" printArea="1" showAutoFilter="1" hiddenColumns="1" view="pageBreakPreview" showRuler="0" topLeftCell="B1">
      <pane xSplit="4" ySplit="8" topLeftCell="F108" activePane="bottomRight" state="frozen"/>
      <selection pane="bottomRight" activeCell="G118" sqref="G118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5"/>
      <headerFooter alignWithMargins="0">
        <oddFooter>&amp;R&amp;P</oddFooter>
      </headerFooter>
      <autoFilter ref="B1:S1"/>
    </customSheetView>
  </customSheetViews>
  <mergeCells count="73">
    <mergeCell ref="O8:O10"/>
    <mergeCell ref="M9:M10"/>
    <mergeCell ref="B199:B201"/>
    <mergeCell ref="C219:C221"/>
    <mergeCell ref="C199:C201"/>
    <mergeCell ref="A232:A234"/>
    <mergeCell ref="C106:C108"/>
    <mergeCell ref="E8:E10"/>
    <mergeCell ref="A106:A108"/>
    <mergeCell ref="A219:A221"/>
    <mergeCell ref="L8:L10"/>
    <mergeCell ref="C279:C281"/>
    <mergeCell ref="B279:B281"/>
    <mergeCell ref="A279:A281"/>
    <mergeCell ref="C232:C234"/>
    <mergeCell ref="B232:B234"/>
    <mergeCell ref="K8:K10"/>
    <mergeCell ref="H9:H10"/>
    <mergeCell ref="C97:C99"/>
    <mergeCell ref="C141:C143"/>
    <mergeCell ref="A3:P3"/>
    <mergeCell ref="J8:J10"/>
    <mergeCell ref="B7:B10"/>
    <mergeCell ref="C7:C10"/>
    <mergeCell ref="J7:O7"/>
    <mergeCell ref="M8:N8"/>
    <mergeCell ref="A7:A10"/>
    <mergeCell ref="N9:N10"/>
    <mergeCell ref="I8:I10"/>
    <mergeCell ref="F8:F10"/>
    <mergeCell ref="D313:F313"/>
    <mergeCell ref="B118:B120"/>
    <mergeCell ref="C36:C38"/>
    <mergeCell ref="A199:A201"/>
    <mergeCell ref="A90:A92"/>
    <mergeCell ref="A94:A96"/>
    <mergeCell ref="C118:C120"/>
    <mergeCell ref="B39:B41"/>
    <mergeCell ref="A39:A41"/>
    <mergeCell ref="C90:C92"/>
    <mergeCell ref="A69:A71"/>
    <mergeCell ref="O314:P314"/>
    <mergeCell ref="N1:P1"/>
    <mergeCell ref="B94:B96"/>
    <mergeCell ref="A5:C5"/>
    <mergeCell ref="E7:I7"/>
    <mergeCell ref="G8:H8"/>
    <mergeCell ref="O2:P2"/>
    <mergeCell ref="P7:P10"/>
    <mergeCell ref="A4:C4"/>
    <mergeCell ref="A110:A112"/>
    <mergeCell ref="B110:B112"/>
    <mergeCell ref="C110:C112"/>
    <mergeCell ref="B90:B92"/>
    <mergeCell ref="C94:C96"/>
    <mergeCell ref="A141:A143"/>
    <mergeCell ref="C33:C35"/>
    <mergeCell ref="B33:B35"/>
    <mergeCell ref="A33:A35"/>
    <mergeCell ref="C39:C41"/>
    <mergeCell ref="G9:G10"/>
    <mergeCell ref="D7:D10"/>
    <mergeCell ref="B36:B38"/>
    <mergeCell ref="B314:D314"/>
    <mergeCell ref="B97:B99"/>
    <mergeCell ref="A118:A120"/>
    <mergeCell ref="A36:A38"/>
    <mergeCell ref="B141:B143"/>
    <mergeCell ref="A97:A99"/>
    <mergeCell ref="B69:B71"/>
    <mergeCell ref="C69:C71"/>
    <mergeCell ref="B106:B108"/>
    <mergeCell ref="B219:B221"/>
  </mergeCells>
  <phoneticPr fontId="3" type="noConversion"/>
  <printOptions horizontalCentered="1"/>
  <pageMargins left="0.43307086614173229" right="0.35433070866141736" top="0.78740157480314965" bottom="1.1811023622047245" header="0.39370078740157483" footer="0.39370078740157483"/>
  <pageSetup paperSize="9" scale="15" fitToWidth="8" fitToHeight="8" orientation="landscape" horizontalDpi="300" verticalDpi="300" r:id="rId6"/>
  <headerFooter differentFirst="1" scaleWithDoc="0" alignWithMargins="0">
    <oddHeader>&amp;C&amp;P</oddHeader>
  </headerFooter>
  <rowBreaks count="2" manualBreakCount="2">
    <brk id="103" max="15" man="1"/>
    <brk id="29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дод.3</vt:lpstr>
      <vt:lpstr>дод.3!Заголовки_для_печати</vt:lpstr>
      <vt:lpstr>дод.3!Область_печати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</cp:lastModifiedBy>
  <cp:lastPrinted>2021-12-20T07:32:28Z</cp:lastPrinted>
  <dcterms:created xsi:type="dcterms:W3CDTF">2014-01-17T10:52:16Z</dcterms:created>
  <dcterms:modified xsi:type="dcterms:W3CDTF">2021-12-20T09:00:25Z</dcterms:modified>
</cp:coreProperties>
</file>