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828" windowHeight="9132"/>
  </bookViews>
  <sheets>
    <sheet name="оригинал без КР" sheetId="3" r:id="rId1"/>
  </sheets>
  <definedNames>
    <definedName name="_xlnm._FilterDatabase" localSheetId="0" hidden="1">'оригинал без КР'!$A$9:$J$366</definedName>
    <definedName name="_xlnm.Print_Titles" localSheetId="0">'оригинал без КР'!$8:$8</definedName>
    <definedName name="_xlnm.Print_Area" localSheetId="0">'оригинал без КР'!$A$1:$J$368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" l="1"/>
  <c r="I41" i="3"/>
  <c r="G41" i="3"/>
  <c r="I29" i="3"/>
  <c r="H29" i="3"/>
  <c r="G29" i="3"/>
  <c r="H318" i="3" l="1"/>
  <c r="I71" i="3"/>
  <c r="J71" i="3" s="1"/>
  <c r="H70" i="3"/>
  <c r="G70" i="3"/>
  <c r="I70" i="3" l="1"/>
  <c r="J252" i="3" l="1"/>
  <c r="H209" i="3"/>
  <c r="G95" i="3" l="1"/>
  <c r="J92" i="3" l="1"/>
  <c r="J148" i="3"/>
  <c r="J158" i="3"/>
  <c r="J156" i="3"/>
  <c r="J110" i="3"/>
  <c r="J109" i="3"/>
  <c r="J365" i="3"/>
  <c r="J364" i="3"/>
  <c r="I363" i="3"/>
  <c r="I362" i="3" s="1"/>
  <c r="I361" i="3" s="1"/>
  <c r="G363" i="3"/>
  <c r="G362" i="3" s="1"/>
  <c r="G361" i="3" s="1"/>
  <c r="J360" i="3"/>
  <c r="I359" i="3"/>
  <c r="I358" i="3" s="1"/>
  <c r="I357" i="3" s="1"/>
  <c r="G359" i="3"/>
  <c r="G358" i="3" s="1"/>
  <c r="G357" i="3" s="1"/>
  <c r="J356" i="3"/>
  <c r="J355" i="3"/>
  <c r="J353" i="3"/>
  <c r="I352" i="3"/>
  <c r="G352" i="3"/>
  <c r="J351" i="3"/>
  <c r="J350" i="3"/>
  <c r="J349" i="3"/>
  <c r="I348" i="3"/>
  <c r="G348" i="3"/>
  <c r="G341" i="3" s="1"/>
  <c r="J346" i="3"/>
  <c r="J343" i="3"/>
  <c r="J340" i="3"/>
  <c r="J339" i="3"/>
  <c r="I338" i="3"/>
  <c r="G338" i="3"/>
  <c r="J336" i="3"/>
  <c r="J334" i="3"/>
  <c r="J332" i="3"/>
  <c r="J331" i="3"/>
  <c r="I330" i="3"/>
  <c r="G330" i="3"/>
  <c r="J327" i="3"/>
  <c r="I326" i="3"/>
  <c r="G326" i="3"/>
  <c r="J324" i="3"/>
  <c r="J322" i="3"/>
  <c r="J320" i="3"/>
  <c r="J319" i="3"/>
  <c r="I318" i="3"/>
  <c r="G318" i="3"/>
  <c r="J317" i="3"/>
  <c r="J315" i="3"/>
  <c r="J314" i="3"/>
  <c r="J313" i="3"/>
  <c r="I312" i="3"/>
  <c r="G312" i="3"/>
  <c r="J311" i="3"/>
  <c r="J309" i="3"/>
  <c r="J307" i="3"/>
  <c r="J306" i="3"/>
  <c r="J304" i="3"/>
  <c r="J302" i="3"/>
  <c r="I301" i="3"/>
  <c r="G301" i="3"/>
  <c r="J300" i="3"/>
  <c r="J298" i="3"/>
  <c r="J297" i="3"/>
  <c r="J296" i="3"/>
  <c r="J295" i="3"/>
  <c r="J294" i="3"/>
  <c r="I293" i="3"/>
  <c r="G293" i="3"/>
  <c r="J291" i="3"/>
  <c r="I290" i="3"/>
  <c r="G290" i="3"/>
  <c r="J287" i="3"/>
  <c r="J285" i="3"/>
  <c r="J283" i="3"/>
  <c r="J281" i="3"/>
  <c r="I277" i="3"/>
  <c r="G277" i="3"/>
  <c r="J276" i="3"/>
  <c r="J275" i="3"/>
  <c r="J274" i="3"/>
  <c r="J272" i="3"/>
  <c r="J271" i="3"/>
  <c r="I270" i="3"/>
  <c r="G270" i="3"/>
  <c r="J269" i="3"/>
  <c r="J268" i="3"/>
  <c r="J267" i="3"/>
  <c r="J266" i="3"/>
  <c r="I265" i="3"/>
  <c r="G265" i="3"/>
  <c r="J264" i="3"/>
  <c r="J262" i="3"/>
  <c r="I261" i="3"/>
  <c r="G261" i="3"/>
  <c r="J259" i="3"/>
  <c r="I257" i="3"/>
  <c r="I214" i="3" s="1"/>
  <c r="G257" i="3"/>
  <c r="G214" i="3" s="1"/>
  <c r="J255" i="3"/>
  <c r="J254" i="3"/>
  <c r="J250" i="3"/>
  <c r="J248" i="3"/>
  <c r="J247" i="3"/>
  <c r="J245" i="3"/>
  <c r="J243" i="3"/>
  <c r="J242" i="3"/>
  <c r="J240" i="3"/>
  <c r="J238" i="3"/>
  <c r="J236" i="3"/>
  <c r="J235" i="3"/>
  <c r="J233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7" i="3"/>
  <c r="J216" i="3"/>
  <c r="J213" i="3"/>
  <c r="J211" i="3"/>
  <c r="I209" i="3"/>
  <c r="G209" i="3"/>
  <c r="J208" i="3"/>
  <c r="J206" i="3"/>
  <c r="J204" i="3"/>
  <c r="J202" i="3"/>
  <c r="J200" i="3"/>
  <c r="J198" i="3"/>
  <c r="J196" i="3"/>
  <c r="J195" i="3"/>
  <c r="J193" i="3"/>
  <c r="J192" i="3"/>
  <c r="J191" i="3"/>
  <c r="J190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I172" i="3"/>
  <c r="G172" i="3"/>
  <c r="J171" i="3"/>
  <c r="J170" i="3"/>
  <c r="J169" i="3"/>
  <c r="J168" i="3"/>
  <c r="J167" i="3"/>
  <c r="J166" i="3"/>
  <c r="J165" i="3"/>
  <c r="J164" i="3"/>
  <c r="J162" i="3"/>
  <c r="J161" i="3"/>
  <c r="I160" i="3"/>
  <c r="I159" i="3" s="1"/>
  <c r="G160" i="3"/>
  <c r="J154" i="3"/>
  <c r="J152" i="3"/>
  <c r="J150" i="3"/>
  <c r="J146" i="3"/>
  <c r="J144" i="3"/>
  <c r="J142" i="3"/>
  <c r="J140" i="3"/>
  <c r="J138" i="3"/>
  <c r="J136" i="3"/>
  <c r="J135" i="3"/>
  <c r="J134" i="3"/>
  <c r="J132" i="3"/>
  <c r="J131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07" i="3"/>
  <c r="J105" i="3"/>
  <c r="J104" i="3"/>
  <c r="J103" i="3"/>
  <c r="J101" i="3"/>
  <c r="J100" i="3"/>
  <c r="J99" i="3"/>
  <c r="J98" i="3"/>
  <c r="J97" i="3"/>
  <c r="J96" i="3"/>
  <c r="I95" i="3"/>
  <c r="I94" i="3" s="1"/>
  <c r="G94" i="3"/>
  <c r="J93" i="3"/>
  <c r="J90" i="3"/>
  <c r="I87" i="3"/>
  <c r="G87" i="3"/>
  <c r="H86" i="3"/>
  <c r="J86" i="3" s="1"/>
  <c r="J84" i="3"/>
  <c r="J82" i="3"/>
  <c r="I78" i="3"/>
  <c r="G78" i="3"/>
  <c r="J75" i="3"/>
  <c r="J73" i="3"/>
  <c r="J69" i="3"/>
  <c r="J67" i="3"/>
  <c r="I65" i="3"/>
  <c r="H65" i="3"/>
  <c r="G65" i="3"/>
  <c r="J64" i="3"/>
  <c r="J63" i="3"/>
  <c r="J61" i="3"/>
  <c r="J59" i="3"/>
  <c r="J57" i="3"/>
  <c r="J55" i="3"/>
  <c r="J54" i="3"/>
  <c r="J53" i="3"/>
  <c r="I52" i="3"/>
  <c r="H52" i="3"/>
  <c r="G52" i="3"/>
  <c r="I48" i="3"/>
  <c r="G48" i="3"/>
  <c r="I46" i="3"/>
  <c r="G46" i="3"/>
  <c r="H34" i="3"/>
  <c r="H33" i="3" s="1"/>
  <c r="I39" i="3"/>
  <c r="G39" i="3"/>
  <c r="I37" i="3"/>
  <c r="G37" i="3"/>
  <c r="G36" i="3"/>
  <c r="J36" i="3" s="1"/>
  <c r="G35" i="3"/>
  <c r="H18" i="3"/>
  <c r="H17" i="3" s="1"/>
  <c r="I27" i="3"/>
  <c r="G27" i="3"/>
  <c r="I25" i="3"/>
  <c r="G25" i="3"/>
  <c r="I23" i="3"/>
  <c r="G23" i="3"/>
  <c r="I21" i="3"/>
  <c r="G21" i="3"/>
  <c r="I19" i="3"/>
  <c r="G19" i="3"/>
  <c r="I15" i="3"/>
  <c r="I14" i="3" s="1"/>
  <c r="I13" i="3" s="1"/>
  <c r="G15" i="3"/>
  <c r="G14" i="3" s="1"/>
  <c r="G13" i="3" s="1"/>
  <c r="I10" i="3"/>
  <c r="I9" i="3" s="1"/>
  <c r="G10" i="3"/>
  <c r="G9" i="3" s="1"/>
  <c r="I51" i="3" l="1"/>
  <c r="J257" i="3"/>
  <c r="I50" i="3"/>
  <c r="I288" i="3"/>
  <c r="I18" i="3"/>
  <c r="I17" i="3" s="1"/>
  <c r="G45" i="3"/>
  <c r="G44" i="3" s="1"/>
  <c r="H78" i="3"/>
  <c r="G159" i="3"/>
  <c r="G34" i="3"/>
  <c r="G33" i="3" s="1"/>
  <c r="H51" i="3"/>
  <c r="H50" i="3" s="1"/>
  <c r="H277" i="3"/>
  <c r="J301" i="3"/>
  <c r="J338" i="3"/>
  <c r="J318" i="3"/>
  <c r="H261" i="3"/>
  <c r="J261" i="3" s="1"/>
  <c r="J290" i="3"/>
  <c r="J312" i="3"/>
  <c r="J326" i="3"/>
  <c r="I341" i="3"/>
  <c r="G288" i="3"/>
  <c r="I34" i="3"/>
  <c r="I33" i="3" s="1"/>
  <c r="I45" i="3"/>
  <c r="I44" i="3" s="1"/>
  <c r="J80" i="3"/>
  <c r="J172" i="3"/>
  <c r="J258" i="3"/>
  <c r="I260" i="3"/>
  <c r="J292" i="3"/>
  <c r="J303" i="3"/>
  <c r="J328" i="3"/>
  <c r="H95" i="3"/>
  <c r="J95" i="3" s="1"/>
  <c r="G18" i="3"/>
  <c r="G17" i="3" s="1"/>
  <c r="G51" i="3"/>
  <c r="G50" i="3" s="1"/>
  <c r="H87" i="3"/>
  <c r="J293" i="3"/>
  <c r="J330" i="3"/>
  <c r="J352" i="3"/>
  <c r="H160" i="3"/>
  <c r="G260" i="3"/>
  <c r="J89" i="3"/>
  <c r="J163" i="3"/>
  <c r="J263" i="3"/>
  <c r="J265" i="3"/>
  <c r="J270" i="3"/>
  <c r="J279" i="3"/>
  <c r="J345" i="3"/>
  <c r="J348" i="3"/>
  <c r="J354" i="3"/>
  <c r="G77" i="3" l="1"/>
  <c r="G76" i="3" s="1"/>
  <c r="G366" i="3" s="1"/>
  <c r="H214" i="3"/>
  <c r="H94" i="3"/>
  <c r="I77" i="3"/>
  <c r="H159" i="3"/>
  <c r="J160" i="3"/>
  <c r="H341" i="3"/>
  <c r="H288" i="3"/>
  <c r="J288" i="3" s="1"/>
  <c r="H260" i="3"/>
  <c r="I76" i="3" l="1"/>
  <c r="I366" i="3" s="1"/>
  <c r="H77" i="3"/>
  <c r="H76" i="3" l="1"/>
  <c r="H366" i="3" s="1"/>
</calcChain>
</file>

<file path=xl/sharedStrings.xml><?xml version="1.0" encoding="utf-8"?>
<sst xmlns="http://schemas.openxmlformats.org/spreadsheetml/2006/main" count="674" uniqueCount="440">
  <si>
    <t>ОБСЯГИ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</si>
  <si>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</si>
  <si>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</si>
  <si>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</si>
  <si>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</si>
  <si>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</si>
  <si>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</si>
  <si>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</si>
  <si>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</si>
  <si>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Усього</t>
  </si>
  <si>
    <t>Додаток 6 
до рішення обласної ради</t>
  </si>
  <si>
    <t>капітальних вкладень обласного бюджету у розрізі інвестиційних проектів</t>
  </si>
  <si>
    <t>(код бюджету)</t>
  </si>
  <si>
    <t>Обсяг капітальних вкладень місцевого бюджету у 2022 році, гривень</t>
  </si>
  <si>
    <t>у 2022 році</t>
  </si>
  <si>
    <t>Очікуваний рівень готовності проекту на кінець 2022 року, %</t>
  </si>
  <si>
    <t>1200000</t>
  </si>
  <si>
    <t>Департамент житлово-комунального господарства та будівництва Дніпропетровської обласної державної адміністрації</t>
  </si>
  <si>
    <t>1210000</t>
  </si>
  <si>
    <t>1500000</t>
  </si>
  <si>
    <t>Департамент капітального будівництва Дніпропетровської обласної державної адміністрації</t>
  </si>
  <si>
    <t>1510000</t>
  </si>
  <si>
    <t>2000000</t>
  </si>
  <si>
    <t>Департамент цифрової трансформації, інформаційних технологій та електронного урядування Дніпропетровської обласної державної адміністрації</t>
  </si>
  <si>
    <t>2010000</t>
  </si>
  <si>
    <t>2017520</t>
  </si>
  <si>
    <t>7520</t>
  </si>
  <si>
    <t>0460</t>
  </si>
  <si>
    <t>Реалізація Національної програми інформатизації</t>
  </si>
  <si>
    <t>2800000</t>
  </si>
  <si>
    <t>Департамент екології та природних ресурсів Дніпропетровської обласної державної адміністрації</t>
  </si>
  <si>
    <t>2810000</t>
  </si>
  <si>
    <t>2818340</t>
  </si>
  <si>
    <t>8340</t>
  </si>
  <si>
    <t>0540</t>
  </si>
  <si>
    <t>Природоохоронні заходи за рахунок цільових фондів</t>
  </si>
  <si>
    <t>Придбання та обладнання стаціонарних станцій аналізу якості поверхневих вод</t>
  </si>
  <si>
    <t xml:space="preserve">Придбання та обладнання стаціонарних станцій аналізу якості повітря </t>
  </si>
  <si>
    <t>1218340</t>
  </si>
  <si>
    <t>Придбання сучасної спецтехніки для санітарного очищення та благоустрою населених пунктів</t>
  </si>
  <si>
    <t>1000000</t>
  </si>
  <si>
    <t>Управління культури, туризму, національностей і релігій Дніпропетровської обласної державної адміністрації</t>
  </si>
  <si>
    <t>1010000</t>
  </si>
  <si>
    <t>1014030</t>
  </si>
  <si>
    <t>4030</t>
  </si>
  <si>
    <t>0824</t>
  </si>
  <si>
    <t>Забезпечення діяльності бібліотек</t>
  </si>
  <si>
    <t>Поліпшення матеріально-технічної бази та забезпечення належного функціонування бібліотечних закладів, у тому числі поповнення бібліотечних фондів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</si>
  <si>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</si>
  <si>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</si>
  <si>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</si>
  <si>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</si>
  <si>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Поліпшення та оновлення матеріально-технічної бази та забезпечення належного функціонування закладів культури для удосконалення надання культурних послуг</t>
  </si>
  <si>
    <t>1017340</t>
  </si>
  <si>
    <t>7340</t>
  </si>
  <si>
    <t>0443</t>
  </si>
  <si>
    <t>Проектування, реставрація та охорона пам'яток архітектури</t>
  </si>
  <si>
    <t>2020-2023</t>
  </si>
  <si>
    <t>1100000</t>
  </si>
  <si>
    <t>Департамент молоді і спорту Дніпропетровської обласної державної адміністрації</t>
  </si>
  <si>
    <t>1110000</t>
  </si>
  <si>
    <t>1115033</t>
  </si>
  <si>
    <t>5033</t>
  </si>
  <si>
    <t>0810</t>
  </si>
  <si>
    <t>Забезпечення підготовки спортсменів школами вищої спортивної майстерності</t>
  </si>
  <si>
    <t>Поліпшення матеріально-технічних умов навчально-тренувальної роботи спортсменів школи вищої спортивної майстерності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</si>
  <si>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</si>
  <si>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</si>
  <si>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</si>
  <si>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Поліпшення матеріально-технічного стану та забезпечення належного функціонування центру фізичного здоров'я населення "Спорт для всіх" </t>
  </si>
  <si>
    <t>0800000</t>
  </si>
  <si>
    <t>Департамент соціального захисту населення Дніпропетровської обласної державної адміністрації</t>
  </si>
  <si>
    <t>0810000</t>
  </si>
  <si>
    <t>0813101</t>
  </si>
  <si>
    <t>3101</t>
  </si>
  <si>
    <t>1010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</si>
  <si>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</si>
  <si>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Оновлення та поліпшення матеріально-технічної бази в дитячих будинках- інтернатах  для удосконалення надання соціальних послуг</t>
  </si>
  <si>
    <t>2022</t>
  </si>
  <si>
    <t>0813102</t>
  </si>
  <si>
    <t>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</si>
  <si>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</si>
  <si>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</si>
  <si>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Оновлення та поліпшення матеріально-технічної бази в інтернатах для осіб похилого віку для удосконалення надання соціальних послуг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</si>
  <si>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</si>
  <si>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</si>
  <si>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</si>
  <si>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Оновлення та поліпшення матеріально-технічної бази  центру комплексної реабілітації для осіб з інвалідністю для удосконалення надання соціальних послуг</t>
  </si>
  <si>
    <t>0813111</t>
  </si>
  <si>
    <t>3111</t>
  </si>
  <si>
    <t>1040</t>
  </si>
  <si>
    <t>Утримання закладів, що надають соціальні послуги дітям, які опинились у складних життєвих обставинах,підтримка функціонування дитячих будинків сімейного типу та прийомних сімей</t>
  </si>
  <si>
    <t>Оновлення та поліпшення матеріально-технічної бази  соціального гуртожитку для удосконалення надання соціальних послуг</t>
  </si>
  <si>
    <t>0813121</t>
  </si>
  <si>
    <t>3121</t>
  </si>
  <si>
    <t xml:space="preserve">Утримання та забезпечення діяльності центрів соціальних служб </t>
  </si>
  <si>
    <t>Оновлення та поліпшення матеріально-технічної бази  центрів соціальних служб для удосконалення надання соціальних послуг</t>
  </si>
  <si>
    <t>0817323</t>
  </si>
  <si>
    <t>7323</t>
  </si>
  <si>
    <t>Будівництво установ та закладів соціальної сфери</t>
  </si>
  <si>
    <t>2021-2024</t>
  </si>
  <si>
    <t> 0700000</t>
  </si>
  <si>
    <t>Департамент охорони здоров’я Дніпропетровської обласної державної адміністрації </t>
  </si>
  <si>
    <t>0710000</t>
  </si>
  <si>
    <t>Департамент охорони здоров’я Дніпропетровської обласної державної адміністрації</t>
  </si>
  <si>
    <t>0712152</t>
  </si>
  <si>
    <t>2152</t>
  </si>
  <si>
    <t>0763</t>
  </si>
  <si>
    <t>Інші програми та заходи у сфері охорони здоров'я</t>
  </si>
  <si>
    <t>0600000</t>
  </si>
  <si>
    <t>Департамент освіти і науки Дніпропетровської обласної державної адміністрації</t>
  </si>
  <si>
    <t>0610000</t>
  </si>
  <si>
    <t>0611141</t>
  </si>
  <si>
    <t>1141</t>
  </si>
  <si>
    <t>0990</t>
  </si>
  <si>
    <t>Забезпечення діяльності інших закладів у сфері освіти</t>
  </si>
  <si>
    <t>Удосконалення матеріально-технічної бази закладів освіти для покращення якості освітніх послуг</t>
  </si>
  <si>
    <t>1011110</t>
  </si>
  <si>
    <t>1110</t>
  </si>
  <si>
    <t>0942</t>
  </si>
  <si>
    <t>Підготовка кадрів закладами вищої освіти</t>
  </si>
  <si>
    <t>Поліпшення матеріально-технічного стану та забезпечення належного функціонування закладу вищої освіти</t>
  </si>
  <si>
    <t>Оновлення та поліпшення матеріально-технічної бази в закладах охорони здоров'я для удосконалення надання мадичної допомоги населенню</t>
  </si>
  <si>
    <t>Нікопольська  міська територіальна громада</t>
  </si>
  <si>
    <t xml:space="preserve">Реконструкція каналізаційної насосної станції “Головна” </t>
  </si>
  <si>
    <t xml:space="preserve">Реконструкція першої нитки напірного каналізаційного колектору від ГКНС до камери гасіння </t>
  </si>
  <si>
    <t>Верхньодніпровська міська територіальна громада</t>
  </si>
  <si>
    <t>2021-2023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</si>
  <si>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</si>
  <si>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</si>
  <si>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</si>
  <si>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</si>
  <si>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Дніпровська міська територіальна громада</t>
  </si>
  <si>
    <t>2022-2023</t>
  </si>
  <si>
    <t xml:space="preserve">Реконструкція автодорожнього шляхопроводу по вул. Електорометалургів з підходами від перехрестя з вул. Кооперативна до перехрестя з вул. Героїв Чорнобиля </t>
  </si>
  <si>
    <t>1217310</t>
  </si>
  <si>
    <t>7310</t>
  </si>
  <si>
    <t>Будівництво об'єктів житлово-комунального господарства</t>
  </si>
  <si>
    <t>Черкаська селищна теріторіальна громада</t>
  </si>
  <si>
    <t xml:space="preserve">Реконструкція водогону від смт Гвардійське до смт Губиниха </t>
  </si>
  <si>
    <t>Реконструкція насосної станції №3 ДМП ВКГ "Дніпро-Західний Донбас"</t>
  </si>
  <si>
    <t xml:space="preserve">Реконструкція водогону від смт Черкаське до смт Гвардійське </t>
  </si>
  <si>
    <t>Вільногірська міська територіальна громада</t>
  </si>
  <si>
    <t>Піщанська сільська теріторіальна громада</t>
  </si>
  <si>
    <t xml:space="preserve">Реконструкція водогону від м. Новомосковськ до с. Орлівщина </t>
  </si>
  <si>
    <t>Реконструкція магістрального водоводу ДЗД від НС № 5 до балки Свідовок</t>
  </si>
  <si>
    <t>2016-2023</t>
  </si>
  <si>
    <t>Марганецька міська територіальна громада</t>
  </si>
  <si>
    <t xml:space="preserve">Реконструкція ділянки водогону від НС-І-го підйому до НС-ІІ-го підйому КП "ВУВКГ" ММР </t>
  </si>
  <si>
    <t>Реконструкція внутрішньоквартальної каналізаційної мережі від буд. 16/1 по вул. Молодіжна до камери гасіння</t>
  </si>
  <si>
    <t>Автомобільна дорога на ділянці від вул. Кайдацький шлях до автомобільної дороги Київ-Луганськ-Ізварине-будівництво</t>
  </si>
  <si>
    <t xml:space="preserve">Реконструкція водогону від м. Дніпро до м. Новомосковськ </t>
  </si>
  <si>
    <t>1516083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</si>
  <si>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</si>
  <si>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</si>
  <si>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</si>
  <si>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Криворізька міська територіальна громада</t>
  </si>
  <si>
    <t>Васильківська селищна  територіальна громада</t>
  </si>
  <si>
    <t>Миколаївська сільська територіальна громада</t>
  </si>
  <si>
    <t xml:space="preserve">Вакулівська сільська територіальна громада </t>
  </si>
  <si>
    <t>1517310</t>
  </si>
  <si>
    <t>1517321</t>
  </si>
  <si>
    <t>7321</t>
  </si>
  <si>
    <t>Будівництво освітніх установ та закладів</t>
  </si>
  <si>
    <t>Кам'янська міська територіальна громада</t>
  </si>
  <si>
    <t>Першотравенська міська територіальна громада</t>
  </si>
  <si>
    <t>Покровська міська територіальна громада</t>
  </si>
  <si>
    <t>Божедарівська селищна територіальна громада</t>
  </si>
  <si>
    <t>Васильківської селищна територіальна громада</t>
  </si>
  <si>
    <t>Верхівцевська міська територіальна громада</t>
  </si>
  <si>
    <t>Губиниська селищна територіальна громада</t>
  </si>
  <si>
    <t>Петриківська селищна територіальна громада</t>
  </si>
  <si>
    <t>Першотравневська сільська територіальна громада</t>
  </si>
  <si>
    <t>Покровська  селищна територіальна громада</t>
  </si>
  <si>
    <t>Слобожанська селищна територіальна громада</t>
  </si>
  <si>
    <t>Зеленодольська міська територіальна громада</t>
  </si>
  <si>
    <t>Петропавлівська селищна територіальна громада</t>
  </si>
  <si>
    <t>1517322</t>
  </si>
  <si>
    <t>7322</t>
  </si>
  <si>
    <t>Будівництво медичних установ та закладів</t>
  </si>
  <si>
    <t>Нікопольська міська територіальна громада</t>
  </si>
  <si>
    <t>Павлоградська міська територіальна громада</t>
  </si>
  <si>
    <t>Глеюватська сільська територіальна громада</t>
  </si>
  <si>
    <t>1517324</t>
  </si>
  <si>
    <t>7324</t>
  </si>
  <si>
    <t>Будівництво установ та закладів культури</t>
  </si>
  <si>
    <t>Новоолександрівська сільська  територіальна громада</t>
  </si>
  <si>
    <t>1517325</t>
  </si>
  <si>
    <t>7325</t>
  </si>
  <si>
    <t>Будівництво споруд, установ та закладів фізичної культури і спорту</t>
  </si>
  <si>
    <t>2016-2022</t>
  </si>
  <si>
    <t xml:space="preserve">Нове будівництво малого групового будинку за адресою: Дніпропетровська обл., м. Кривий Ріг, Довгинцівський район, вул. Володимирівська, між буд. 61 та 65  </t>
  </si>
  <si>
    <t xml:space="preserve">Будівництво малого групового будинку за адресою: Дніпропетровська область, смт Васильківка, вул. Мічуріна, 158 </t>
  </si>
  <si>
    <t>Будівництво малого групового будинку за адресою: Дніпропетровська область, Петропавлівський район, с. Петрівка, вул.  Центральна в районі будинку 24</t>
  </si>
  <si>
    <t xml:space="preserve">Будівництво малого групового будинку за адресою: Дніпропетровська обл., Софіївський район, с. Вакулове, вул. Каштанова, 30 </t>
  </si>
  <si>
    <t>2021-2022</t>
  </si>
  <si>
    <t>2020-2022</t>
  </si>
  <si>
    <t>2019-2022</t>
  </si>
  <si>
    <t>Реконструкція КП “Парк Лазаря Глоби” Дніпровської міської ради за адресою: проспект Д.Яворницького, 95,м. Дніпро (у т.ч. ПКД)</t>
  </si>
  <si>
    <t>2022-2024</t>
  </si>
  <si>
    <t>Реконструкція частини території парку КП "Парк культури та відпочинку ім. Б.Хмельницького" Дніпровської міської ради" під урбан-парк за адресою: проспект Богдана Хмельницького, 27-П у м. Дніпро (у т.ч. ПКД)</t>
  </si>
  <si>
    <t>Реконструкція районного парку "Ювілейний" за адресою: Довгинцівський район , вулиця Героїв АТО, вул. Соборності, вул. Олександра Васякіна, вул. Петра Дорошенко, м. Кривий Ріг, Дніпропетровська область (у т.ч. ПКД)</t>
  </si>
  <si>
    <t>Виготовлення проектно-кошторисної документації з реконструкції парку “Саксаганський” в районі вулиці Бикова в місті Кривому Розі Криворізького району Дніпропетровської області</t>
  </si>
  <si>
    <t>Реконструкція стадіону  КЗ освіти "Навчально-виховний комплекс № 104" "Середня загальноосвітня школа - дошкільний навчальний заклад ( ясла-садок)" Дніпровської міської ради, м. Дніпро, вул. Ясенова, 65, Дніпропетровська область ( у т.ч. ПКД)</t>
  </si>
  <si>
    <t>2018-2022</t>
  </si>
  <si>
    <t>Реконструкція спортивного майданчика КЗО "СЗШ №35" ДМР  за адресою: м. Дніпро, вул. Набережна Перемоги, 132  (у .т.ч ПКД)</t>
  </si>
  <si>
    <t>Реконструкція будівель та споруд КЗ “Дніпропетровський фаховий коледж спорту” Дніпропетровської обласної ради” за адресою: вулиця Гладкова, 39 у м. Дніпро (у т.ч. ПКД)</t>
  </si>
  <si>
    <t>Реконструкція будівлі спортивного корпусу спортивного комплексу “Олімпійські резерви” КЗ “Дніпропетровський фаховий коледж спорту” Дніпропетровської обласної ради” за адресою: проспект Б.Хмельницького, 29 А у м.Дніпро (у т.ч. ПКД)</t>
  </si>
  <si>
    <t>Реконструкція нежитлової будівлі під гуртожиток КЗ “Дніпропетровський фаховий коледж спорту” Дніпропетровської обласної ради” за адресою: вулиця Краснопільська, 4 у м. Дніпро (у т.ч. ПКД)</t>
  </si>
  <si>
    <t>Реконструкція  водноспортивної бази КЗ “Дніпропетровський фаховий коледж спорту” Дніпропетровської обласної ради” за адресою: Монастирський острів, 22 у м. Дніпро (у т.ч. ПКД)</t>
  </si>
  <si>
    <t xml:space="preserve">Реконструкція спортивного майданчика КЗО "Багатопрофільний навчально-реабілітаційний центр "Зоряний" ДОР" по вул. Лешко-Попеля, 1 у м. Дніпро (в т.ч. ПКД)  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</si>
  <si>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 у т.ч.ПКД)</t>
  </si>
  <si>
    <t>Реконструкція стадіону Криворізької гімназії № 95 Криворізької міської ради за адресою:  вул. Соборності, 20А, м. Кривий Ріг, Дніпропетровська область (у т.ч. ПКД)</t>
  </si>
  <si>
    <t>Реконструкція спортивного майданчика Криворізької загальноосвітньої школи І-ІІІ ступенів № 60 Криворізької міської ради за адресою: вул. Українська, 66, м. Кривий Ріг, Дніпропетровська область ( ут.ч. ПКД)</t>
  </si>
  <si>
    <t>Реконструкція стадіону Криворізької загальноосвітньої школи І-ІІІ ступенів № 87 Криворізької міської ради Дніпропетровської області за адресою: 50048, Дніпропетровська область, м. Кривий Ріг, Довгинцівський район, вул. Сормівська, 5 (у т.ч. ПКД)</t>
  </si>
  <si>
    <t>Реконструкція стадіону Криворізького навчально-виховного комплексу №128 "Загальноосвітня школа І-ІІІ ступенів - дошкільний навчальний заклад (дитячий садок)" Криворізької міської ради Дніпропетровської області за адресою: 50038, Дніпропетровська область, м. Кривий Ріг, Довгинцівський район, вул. Симонова, 12 (у т.ч. ПКД)</t>
  </si>
  <si>
    <t>Реконструкція стадіону Криворізького навчально-виховного комплексу №81 "Загальноосвітня школа І-ІІ ступенів - ліцей" Криворізької міської ради Дніпропетровської області за адресою: 50038, Дніпропетровська область, м. Кривий Ріг, Довгинцівський район, вул. Симонова, 10 (у т.ч. ПКД)</t>
  </si>
  <si>
    <t>Реконструкція стадіону Криворізької загальноосвітньої школи I-III ступенів №130 Криворізької міської ради Дніпропетровської області за адресою: 50093, Дніпропетровська область м. Кривий Ріг, Довгинцівський район, вул. Незалежності України, 12  (у т.ч. ПКД)</t>
  </si>
  <si>
    <t>Реконструкція стадіону Криворізької загальноосвітньої школи І-ІІІ ступенів №114 Криворізької міської ради Дніпропетровської області за адресою: 50102,  Дніпропетровська область, м. Кривий Ріг, Інгулецький район, вул. Каткова, 35 (у т.ч. ПКД)</t>
  </si>
  <si>
    <t>Реконструкція стадіону Криворізької гімназії №127 Криворізької міської ради Дніпропетровської області за адресою: 50102, Дніпропетровська область, м. Кривий Ріг, Інгулецький район, вул. Олександра Станкова, 7А  (у т.ч. ПКД)</t>
  </si>
  <si>
    <t>Реконструкція стадіону Криворізької загальноосвітньої школи І-ІІІ ступенів №15 ім. М.Решетняка Криворізької міської ради Дніпропетровської області за адресою: 50005, Дніпропетровська область, м. Кривий Ріг, Металургійний район, вул. Криворiжсталi, 40 (у т.ч. ПКД)</t>
  </si>
  <si>
    <t>Реконструкція стадіону Криворізької  загальноосвітньої школи І-ІІІ ступенів №103 Криворізької міської ради Дніпропетровської області за адресою: 50065, Дніпропетровська область, м. Кривий Ріг, Металургійний район, вул. Костенка, 23  (у т.ч. ПКД)</t>
  </si>
  <si>
    <t>Реконструкція спортивних майданчиків Криворізької гімназії №56 Криворізької міської ради за адресою: 50006, Дніпропетровська область, м. Кривий Ріг, Металургійний район, вул. Соборності, 20Г (у т.ч. ПКД)</t>
  </si>
  <si>
    <t>Реконструкція стадіону Криворізької загальноосвітньої школи І-ІІІ ступенів №125 Криворізької міської ради Дніпропетровської області за адресою: Дніпропетровська область, м. Кривий Ріг, Покровський район, 5-й Зарічний мікрорайон, 32-А (у т.ч. ПКД)</t>
  </si>
  <si>
    <t>Реконструкція стадіону Криворізької загальноосвітньої школи І-ІІІ ступенів №126 Криворізької міської ради Дніпропетровської області за адресою: Дніпропетровська область, м. Кривий Ріг, Покровський район, 5-й Зарічний мікрорайон, 32в (у т.ч. ПКД)</t>
  </si>
  <si>
    <t>Реконструкція стадіону Криворізької гімназії №91 Криворізької міської ради Дніпропетровської області за адресою: Дніпропетровська область, м. Кривий Ріг, Саксаганський район, вул. Генерала Радієвського, 48  (у т.ч. ПКД)</t>
  </si>
  <si>
    <t>Реконструкція стадіону Криворізької загальноосвітньої школи І - ІІІ ступенів №41 Криворізької міської ради Дніпропетровської області за адресою: Дніпропетровська область, м. Кривий Ріг, Саксаганський район, вул. Співдружності, 44А (у т.ч. ПКД)</t>
  </si>
  <si>
    <t>Реконструкція спортивного майданчика Криворізької загальноосвітньої школи І-ІІІ ступенів №110 Криворізької міської ради Дніпропетровської області за адресою: Дніпропетровська область, м. Кривий Ріг, Тернівський район, вул. Доватора, 31  (у т.ч. ПКД)</t>
  </si>
  <si>
    <t>Реконструкція стадіону Криворізької загальноосвітньої школи І-ІІІ ступенів №48 Криворізької міської ради Дніпропетровської області за адресою: Дніпропетровська обл., м. Кривий Ріг, Тернівський район, вул. Юрія Смирнова, 28  (у т.ч. ПКД)</t>
  </si>
  <si>
    <t>Реконструкція стадіону Криворізької загальноосвітньої школи І-ІІІ ступенів №8 Криворізької міської ради Дніпропетровської області за адресою: Дніпропетровська область, м. Кривий Ріг, Центрально-Міський район, вул. Першотравнева, 16А  (у т.ч. ПКД)</t>
  </si>
  <si>
    <t>Реконструкція спортивного майданчика Криворізької Центрально-Міської гімназії Криворізької міської ради Дніпропетровської області за адресою: Дніпропетровська область, м. Кривий Ріг, Центрально-Міський район, вул. Першотравнева, 16  (у т.ч. ПКД)</t>
  </si>
  <si>
    <t>Реконструкція стадіону ЗОШ № 9, м. Марганець, кв. Ювілейний, 16   (у т.ч. ПКД)</t>
  </si>
  <si>
    <t xml:space="preserve">Реконструкція стадіону ЗОШ № 7, м. Марганець, вул. Долгова, 1  ( у т.ч. ПКД) </t>
  </si>
  <si>
    <t>Реконструкція стадіону “Першотравенської загальноосвітньої школи І-ІІІ ступенів №1” за адресою: вул.Кобзаря,10, м.Першотравенськ, Дніпропетровська область (у т.ч.ПКД)</t>
  </si>
  <si>
    <t>Реконструкція стадіону “Першотравенської загальноосвітньої школи І-ІІІ ступенів №3” за адресою: вул.Горького,15, м.Першотравенськ, Дніпропетровська область (у т.ч.ПКД)</t>
  </si>
  <si>
    <t>Реконструкція стадіону “Першотравенської загальноосвітньої школи І-ІІІ ступенів №5” за адресою: вул.Гагаріна,39м.Першотравенськ, Дніпропетровська область (у т.ч.ПКД)</t>
  </si>
  <si>
    <t>Реконструкція стадіону НВК №1 по вул. Центральній, 35, м. Покров ( у т.ч. ПКД)</t>
  </si>
  <si>
    <t>Реконструкція стадіону КЗО “Божедарівська середня загальноосвітня школа І – ІІІ ступенів” Криничанської районної ради (чотири філії), вул. Лагерна, 14-Б, смт Щорськ, Криничанський район, Дніпропетровська область (у  т. ч. ПКД)</t>
  </si>
  <si>
    <t>Реконструкція стадіону НВК №1 ім.Коцюбинського смт Васильківка Васильківського району Дніпропетровської області (у т.ч. ПКД)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</si>
  <si>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 у т.ч. ПКД)</t>
  </si>
  <si>
    <t>Реконструкція Комунального дитячого закладу оздоровлення та відпочинку Дніпровського району "Ювілейний" (у т.ч. ПКД)</t>
  </si>
  <si>
    <t>2017-2022</t>
  </si>
  <si>
    <t>Нове будівництво закладу дошкільної освіти ясла - садок №1 "Сонечко"  Петриківської селищної ради на 220 місць за адресою: Дніпропетровська область, Дніпровський район, смт Петриківка, вул. Кутузова, 2Б ( у т.ч. ПКД)</t>
  </si>
  <si>
    <t>Реконструкція будівлі дитячого садка в с. Чкалове Нікопольського району Дніпропетровської області (коригування), (у  т. ч. ПКД)</t>
  </si>
  <si>
    <t>Реконструкція стадіону КЗ освіти  "НВК "ЗОШ І-ІІІ ступенів №1- Покровський ліцей", смт Покровське, Покровського району Дніпропетровської області ( у т.ч. ПКД)</t>
  </si>
  <si>
    <t>Реконструкція учбово-спортивної бази КЗ “Дніпропетровський фаховий коледж спорту” Дніпропетровської обласної ради”  за адресою: Дніпропетровська область, Новомосковський район, с. Орлівщина, вул. Дачна, 99а (у т.ч. ПКД)</t>
  </si>
  <si>
    <t>Реконструкція стадіону та спортивних майданчиків КЗ "Слобожанський учбово-виховний комплекс №1  "Загальноосвітня багатопрофільна школа ІІ-ІІІ ступенів - центр позашкільної освіти Слобожанської селищної ради, Дніпровського р-ну, Дніпропетровської області" за адресою: смт. Слобожанське, вул. Будівельників, 1 ( у т.ч. ПКД)</t>
  </si>
  <si>
    <t>Реконструкція Зеленодольського ліцею № 2 Зеленодольської міської ради Дніпропетровської області під опорну школу за адресою: вулиця Рибалко, будинок 7, місто Зеленодольськ, Криворізький район, Дніпропетровська область, 53860, код юридичної особи в ЄДРПОУ: 20263339 (у тому числі виготовлення проектно-кошторисної документації)</t>
  </si>
  <si>
    <t xml:space="preserve">Реконструкція стадіону Петропавлівської ЗОШ №2 смт Петропавлівка Петропавлівського району Дніпропетровської області </t>
  </si>
  <si>
    <t>Нове будівництво та реконструкція КП "Дніпропетровська обласна дитяча лікарня" ДОР"</t>
  </si>
  <si>
    <t xml:space="preserve">Реконструкція будівлі головного корпусу (блоки № 1,2,3) КЗ “ДОДКЛ” ДОР” по вул. Космічній, 13 м. Дніпро, в межах землекористування ( у т.ч. ПКД) </t>
  </si>
  <si>
    <t>Реконструкція блоку №4 головного корпусу  КП "Дніпропетровська обласна дитяча лікарня" ДОР" за адресою: вул.Космічна,13, м. Дніпро (у т.ч. ПКД)</t>
  </si>
  <si>
    <t>Реконструкція блоку №5 головного корпусу  КП "Дніпропетровська обласна дитяча лікарня" ДОР" за адресою: вул.Космічна,13, м. Дніпро (у т.ч. ПКД)</t>
  </si>
  <si>
    <t>Реконструкція блоку №6 головного корпусу  КП "Дніпропетровська обласна дитяча лікарня" ДОР" за адресою: вул.Космічна,13, м. Дніпро (у т.ч. ПКД)</t>
  </si>
  <si>
    <t>Реконструкція відділення дитячої патанатомії  КП "Дніпропетровська обласна дитяча лікарня" ДОР" за адресою: вул.Космічна,13, м. Дніпро (у т.ч. ПКД)</t>
  </si>
  <si>
    <t>Реконструкція харчоблоку КП "Дніпропетровська обласна дитяча лікарня" ДОР" за адресою: вул.Космічна,13, м. Дніпро  (у т.ч. ПКД)</t>
  </si>
  <si>
    <t>Реконструкція господарчого блоку   КП "Дніпропетровська обласна дитяча лікарня" ДОР" за адресою: вул.Космічна,13, м. Дніпро   (у т.ч. ПКД)</t>
  </si>
  <si>
    <t>Реконструкція зовнішніх інженерних мереж та  благоустрою території КП "Дніпропетровська обласна дитяча лікарня" ДОР" за адресою: вул.Космічна,13, м. Дніпро  (у т.ч. ПКД)</t>
  </si>
  <si>
    <t>Нове будівництво хірургічного корпусу (з переходом) КП "Дніпропетровська обласна дитяча лікарня" ДОР" за адресою: вул.Космічна,13, м. Дніпро  (у т.ч. ПКД)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</si>
  <si>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(у т.ч. ПКД)</t>
  </si>
  <si>
    <t>Реконструкція відділення екстреної медичної допомоги КНП “Міська клінічна лікарня № 4” Дніпровської міської ради за адресою: м. Дніпро, вул. Ближня, 31  (у т.ч.ПКД)</t>
  </si>
  <si>
    <t>Реконструкція відділення постінтенсивного догляду та виходжування новонароджених КЗ "Дніпропетровський обласний перинатальний центр зі стаціонаром" ДОР по вул. Космічна, 17 в м. Дніпропетровськ ( у т.ч. ПКД)</t>
  </si>
  <si>
    <t>Реконструкція частини існуючих приміщень для встановлення лінійного прискорювача в радіологічному корпусі КЗ "Клінічний онкологічний диспансер" ДОР", за адресою: вул. Космічна, 21, м. Дніпро (у т.ч. ПКД)</t>
  </si>
  <si>
    <t>Реконструкція КП КП "Дніпропетровська обласна клінічна лікарня ім. І.І. Мечникова" ДОР"</t>
  </si>
  <si>
    <t>Реконструкція частини приміщень хірургічного корпусу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</si>
  <si>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неврологічного відділення  КП "Дніпропетровська обласна клінічна лікарня ім. І.І. Мечникова" ДОР"за адресою: пл. Соборна, 14, м. Дніпро (у т.ч. ПКД)</t>
  </si>
  <si>
    <t>Реконструкція частини приміщень урологічного відділення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</si>
  <si>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терапевтичного корпусу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</si>
  <si>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акушерського відділення (пульмо-кардіологія)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</si>
  <si>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рентгенологічного відділення  КП "Дніпропетровська обласна клінічна лікарня ім. І.І. Мечникова" ДОР" за адресою: пл. Соборна, 14, м. Дніпро (у т.ч. ПКД)</t>
  </si>
  <si>
    <t>Реконструкція частини приміщень  корпусу управління (адміністративний корпус)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</si>
  <si>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головного корпусу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</si>
  <si>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гуртожитку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</si>
  <si>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пологового будинку КП "Дніпропетровська обласна клінічна лікарня ім. І.І. Мечникова" ДОР" за адресою: пл. Соборна, 14, м. Дніпро  ( у т.ч. ПКД)</t>
  </si>
  <si>
    <t>Реконструкція частини приміщень консультативної поліклініки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</si>
  <si>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харчоблоку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</si>
  <si>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пральні (нової)  КП "Дніпропетровська обласна клінічна лікарня ім. І.І. Мечникова" ДОР" за адресою: пл. Соборна, 14, м. Дніпро ( у т.ч. ПКД)</t>
  </si>
  <si>
    <t>Реконструкція частини приміщень господарських і підсобних будівель та споруд КП "Дніпропетровська обласна клінічна лікарня ім. І.І. Мечникова" ДОР" за адресою: пл. Соборна, 14, м. Дніпро ( у т.ч. ПКД)</t>
  </si>
  <si>
    <t>Реконструкція зовнішніх інженерних мереж та елементів благоустрою КП "Дніпропетровська обласна клінічна лікарня ім. І.І. Мечникова" ДОР" за адресою: пл. Соборна, 14, м. Дніпро ( у т.ч. ПКД)</t>
  </si>
  <si>
    <t>Реконструкція корпусу платної поліклініки КЗ “Дніпропетровська обласна клінічна лікарня ім. І.І.Мечнікова під центр діагностики та реабілітації постраждалих  в зоні АТО” (у т.ч. ПКД)</t>
  </si>
  <si>
    <t>Реконструкція Комунального некомерційного підприємства "Міський пологовий будинок №1" Дніпровської міської ради за адресою: вул. Воскресенська, будинок 2, м. Дніпро (у т.ч. ПКД)</t>
  </si>
  <si>
    <t>Реконструкція будівлі лікувального корпусу КНП КЛШМД ДМР під відкриття Мультидисциплінарного Центру Сучасних Медичних Технологій за адресою: м.Дніпро, вул. Філософська, 62 (у т.ч. ПКД)</t>
  </si>
  <si>
    <t>Реконструкція будівлі головного корпусу КП "Криворізька міська клінічна лікарня №2" Криворізької міської ради за адресою: Дніпропетровська область, м. Кривий Ріг, майдан 30-річчя Перемоги, 2  (у т.ч. ПКД)</t>
  </si>
  <si>
    <t>Реконструкція відділення екстреної медичної допомоги КНП “Криворізька міська лікарня № 7” Криворізької міської ради за адресою: м. Кривий Ріг, вул. Маршака, 1а  (у т.ч.ПКД)</t>
  </si>
  <si>
    <t>Реконструкція відділення екстреної медичної допомоги КП “Марганецька центральна міська лікарня” Марганецької міської ради” за адресою: м. Марганець, вул. Паркова, 15</t>
  </si>
  <si>
    <t>Реконструкція відділення екстреної медичної допомоги КП “Нікопольська міська лікарня № 4 Нікопольської міської ради” за адресою: м. Нікополь, просп. Трубників, 50  (у т.ч.ПКД)</t>
  </si>
  <si>
    <t>Реконструкція першого поверху головного корпусу стаціонару під відділення невідкладної (екстреної) допомоги та діагностичного відділення, розташованого за адресою: м. Павлоград, вул. Дніпровська №541</t>
  </si>
  <si>
    <t>Реконструкція відділення екстреної медичної допомоги КНП “Першотравенська міська лікарня” Першотравенської міської ради за адресою: м. Першотравенськ, вул. Шахтарської Слави  (у т.ч.ПКД)</t>
  </si>
  <si>
    <t>Реконструкція відділення екстреної медичної допомоги КП “Центральна міська лікарня Покровської міської ради Дніпропетровської області” за адресою: м. Покров, вул. Медична, 19  (у т.ч.ПКД)</t>
  </si>
  <si>
    <t>Реконструкція будівлі гуртожитку під амбулаторію ЗПСМ по вул. Гагаріна, 17 в с. Червоне Криворізького району Дніпропетровської області ( у т.ч. ПКД)</t>
  </si>
  <si>
    <t>Будівництво музейного комплексу “Музей історії Петриківського розпису та народних ремесел" за адресою: Дніпропетровська область, Дніпровський район смт Петриківка, проспект Петра Калнишевського, 36А  ( у т.ч. ПКД)</t>
  </si>
  <si>
    <t>Будівництво будинку культури в с. Новоолександрівка по вул. Парковій, 1-К  Дніпровського району Дніпропетровської області ( у т.ч. ПКД)</t>
  </si>
  <si>
    <t>Реконструкція універсального видовищно-спортивного палацу "Метеор" за адресою: вул. Макарова, 27-А, м. Дніпро ( у т.ч. ПКД)</t>
  </si>
  <si>
    <t>Нове будівництво багатофункціонального спортивно-видовищного центру за адресою: м.Дніпро, в районі пр.Слобожанського, 118 (у т.ч.ПКД)</t>
  </si>
  <si>
    <t>Реконструкція стадіону, розташованого на території КПНЗ "Дитячо-юнацька спортивна школа №3" Криворізької міської ради по вул. Зарічній, 3 у м. Кривий Ріг Дніпропетровської області  (у т.ч.ПКД)</t>
  </si>
  <si>
    <t>Реконструкція спортивного комплексу “Металург” комунального позашкільного навчального закладу “Дитячо-юнацька спортивна школа № 1” Криворізької міської ради на пр-ті Металургів, 5, в м. Кривому Розі Дніпропетровської області, 50006</t>
  </si>
  <si>
    <t>Будівництво індивідуальної котельної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 (у т.ч. ПКД)</t>
  </si>
  <si>
    <t>Нове будівництво спортивного комплексу для спортивної акробатики та стрибків на акробатичній доріжці за адресою: Дніпропетровська область, м. Кривий Ріг, пр. Металургів, 5-б (у т.ч. ПКД)</t>
  </si>
  <si>
    <t>Реконструкція  льодової арени зі штучним льодом Комунального позашкільного навчального закладу "Дитячо-юнацька спортивна школа № 1" Криворізької міської ради за адресою: Дніпропетровська область, м. Кривий Ріг, вул. Святогеоргіївська, 21-б (у т.ч. ПКД)</t>
  </si>
  <si>
    <t>Реконструкція стадіону "Будівельник" Комунального позашкільного навчального закладу "Дитячо-юнацька спортивна школа №1" Криворізької міської ради за адресою: вул. Ціолковського, 18-а у м. Кривий Ріг Дніпропетровської області (у т.ч. ПКД)</t>
  </si>
  <si>
    <t>Нове будівництво спортивного комплексу для єдиноборств Комунального позашкільного навчального закладу "Дитячо-юнацька спортивна школа №2" Криворізької міської ради в районі вул. Кармелюка, 35 у м. Кривий Ріг Дніпропетровської області  (у т.ч. ПКД)</t>
  </si>
  <si>
    <t>Нове будівництво стрілкового тиру Комунального позашкільного навчального закладу "Дитячо-юнацька спортивна школа №7" Криворізької міської ради за адресою: Дніпропетровська область, м. Кривий Ріг, вул. Черкасова, 10Б (у т.ч. ПКД)</t>
  </si>
  <si>
    <t>Реконструкція  Палацу спорту Комунального позашкільного навчального закладу "Дитячо-юнацька спортивна школа №7" Криворізької міської ради за адресою: Дніпропетровська область, м. Кривий Ріг, вул. Черкасова, 10Б  (у т.ч. ПКД)</t>
  </si>
  <si>
    <t>Нове будівництво  спортивного мультифункціонального комплексу для ігрових та інших видів спорту Комунального позашкільного навчального закладу  "Дитячо-юнацька спортивна школа №9" Криворізької міської ради за адресою: Дніпропетровська область, м. Кривий Ріг, мкр. Східний-І в районі вул. Симонова (у т.ч. ПКД)</t>
  </si>
  <si>
    <t xml:space="preserve">Нове будівництво критого багатофункціонального  спортивного манежу  Комунального позашкільного навчального закладу "Дитячо-юнацька спортивна школа №10" Криворізької міської ради за адресою: Дніпропетровська область, м. Кривий Ріг, мкр. Сонячний (у т.ч. ПКД)  </t>
  </si>
  <si>
    <t>Нове будівництво багатофункціонального спортивного майданчика на території парку “Саксаганський” в районі вулиці Бикова в місті Кривому Розі Криворізького району Дніпропетровської області (в тому числі виготовлення проектно-кошторисної документації)”</t>
  </si>
  <si>
    <t>Нове будівництво універсального спортивного комплексу, розташованого в парку культури і відпочинку імені Богдана Хмельницького в Металургійному районі міста Кривого Рогу Дніпропетровської області, 50006</t>
  </si>
  <si>
    <t>Нове будівництво будівлі спортивно-рекреаційного призначення на території Центрального парку "Перемоги" в місті Нікополь, Дніпропетровської області</t>
  </si>
  <si>
    <t>Новомосковська міська територіальна громада</t>
  </si>
  <si>
    <t>Реконструкція стадіону “Металург”, розташованого за адресою: вул. Паланочна, 6, м. Новомосковськ Дніпропетровської області</t>
  </si>
  <si>
    <t>Нове будівництво спортивного комплексу Комунального позашкільного навчального закладу "НКДЮСШ №10" за адресою: Дніпропетровська область, м. Новомосковськ, в районі вул. Сучкова, 41 ( у т.ч. ПКД)</t>
  </si>
  <si>
    <t>Апостолівська міська територіальна громада</t>
  </si>
  <si>
    <t>Реконструкція  центрального стадіону м. Апостолове Апостолівського району (у т.ч. ПКД)</t>
  </si>
  <si>
    <t>Криничанська селищна територіальна громада</t>
  </si>
  <si>
    <t>Реконструкція  стадіону смт Кринички Криничанського району (у т.ч. ПКД)</t>
  </si>
  <si>
    <t>Реконструкція глядацьких трибун з улаштуванням навісу стадіону за адресою: Дніпропетровська обл., Криничанський район, смт. Кринички, вул. Героїв Чорнобиля, 7-Д ( у т.ч. ПКД)</t>
  </si>
  <si>
    <t>Магдалинівська селищна територіальна громада</t>
  </si>
  <si>
    <t>Реконструкція футбольного поля на території спортивного комплексу "Мрія" по вул. Центральній, 1-Б в смт Магдалинівка Магдалинівського району Дніпропетровської області  (у  т. ч. ПКД)</t>
  </si>
  <si>
    <t>Реконструкція стадіону "ШАХТАР" по вул. Дніпровська, 75 у м. Павлоград  Дніпропетровської області (у т.ч. ПКД)</t>
  </si>
  <si>
    <t>Покровська селищна територіальна громада</t>
  </si>
  <si>
    <t>Реконструкція будівлі КЗ “Покровська дитячо-юнацька спортивна школа” Покровської районної ради Дніпропетровської області ( у т.ч. ПКД)</t>
  </si>
  <si>
    <t>Реконструкція стадіону в смт Покровське, вул. Горького, Покровського району (у т.ч. ПКД)</t>
  </si>
  <si>
    <t>Спортивно-оздоровчий комплекс в смт. Слобожанське Дніпровського району Дніпропетровської області (нове будівництво). Плавальний басейн (у т.ч. ПКД)</t>
  </si>
  <si>
    <t>Софіївська селищна  територіальна громада</t>
  </si>
  <si>
    <t>Реконструкція комплексу Софіївської районної дитячо-юнацької спортивної школи по вул. Карпенка, 15, в смт Софіївка Софіївського району, Дніпропетровської області (у т.ч.ПКД)</t>
  </si>
  <si>
    <t>Томаківська селищна територіальна громада</t>
  </si>
  <si>
    <t>Реконструкція фізкультурно-спортивного комплексу ім. А. Скорука по вул. Б. Хмельницького, 48а в смт Томаківка Томаківського району (у т.ч. ПКД)</t>
  </si>
  <si>
    <t>Реконструкція глядацьких трибун з улаштуванням навісу фізкультурно-спортивного комплексу ім. А.Скорука по вул.Б.Хмельницького, 48а в смт Томаківка Томаківського району ( у т.ч. ПКД)</t>
  </si>
  <si>
    <t>Царичанська селищна територіальна громада</t>
  </si>
  <si>
    <t>Реконструкція стадіону "Діброва" в смт Царичанка Царичанського району</t>
  </si>
  <si>
    <t>Реконструкція глядацьких трибун з улаштуванням навісу стадіону "Діброва" за адресою: Дніпропетровська обл., Царичанський район, смт. Царичанка, вул. Царичанська, 42-В ( у т.ч. ПКД)</t>
  </si>
  <si>
    <t>1517340</t>
  </si>
  <si>
    <t>Проектування, реставрація та охорона пам’яток архітектури</t>
  </si>
  <si>
    <t>Реставрація з пристосуванням будівлі комунального підприємства “Дніпропетровська філармонія ім. Л. Б. Когана” Дніпропетровської обласної ради (об’єкт культурної спадщини національного значення, охоронний номер 1075), розташованого за адресою: м. Дніпро, вул. Воскресенська, 6 ( у т.ч. ПКД)</t>
  </si>
  <si>
    <t>Реставрація з пристосуванням будівлі комунального підприємства “Дніпропетровська філармонія ім. Л. Б. Когана” Дніпропетровської обласної ради (об’єкт культурної спадщини національного значення, охоронний номер 1075), розташованого за адресою: м. Дніпро, вул. Воскресенська, 6, (І черга), ( у т.ч. ПКД)</t>
  </si>
  <si>
    <t>Реставрація з пристосуванням будівлі комунального підприємства “Дніпропетровська філармонія ім. Л. Б. Когана” Дніпропетровської обласної ради (об’єкт культурної спадщини національного значення, охоронний номер 1075), розташованого за адресою: м. Дніпро, вул. Воскресенська, 6, (ІІ черга), ( у т.ч. ПКД)</t>
  </si>
  <si>
    <t>Реставрація фасадів будівлі КЗК "Дніпропетровський національний історичний музей імені Д.І.Яворницького" ДОР - пам'ятки історії та архітектури національного значення (охор. № 040001-Н, № 1064) на проспекті Д.Яворницького, 16 у місті Дніпро (у т.ч. ПКД)</t>
  </si>
  <si>
    <t>Протиаварійні роботи по будівлі КЗК "Дніпропетровський національний історичний музей імені Д.І.Яворницького" ДОР - пам'ятки історії та архітектури національного значення (охор. № 040001-Н, № 1064) на проспекті Д.Яворницького, 16 у місті Дніпро (у т.ч. ПКД)</t>
  </si>
  <si>
    <t>Реставрація фасадів пам'ятки архітектури місцевого значення охор. № 75 - будівлі КЗК "Дніпропетровський національний історичний музей ім. Д.І.Яворницького" ДОР" за адресою: просп. Д.Яворницького, 18, у м. Дніпро (у т.ч. ПКД)</t>
  </si>
  <si>
    <t>Ремонт (реставраційний) покрівлі будівлі КЗК "Дніпропетровський національний історичний музей ім. Д.І.Яворницького" ДОР" за адресою: просп. Д.Яворницького, 18, м. Дніпро (у т.ч. ПКД)</t>
  </si>
  <si>
    <t>Реставрація фасаду будівлі комунального закладу “Дніпропетровський фаховий мистецько-художній коледж культури” Дніпропетровської обласної ради — “Будинок міської управи” (об’єкту культурної спадщини національного значення охор. № 1067) за адресою: м. Дніпро, просп. Д. Яворницького, 47 (у т.ч. ПКД)</t>
  </si>
  <si>
    <t>Реставрація з пристосуванням внутрішніх приміщень будівлі Комунального закладу "Дніпропетровський фаховий мистецько-художній коледж культури" Дніпропетровської обласної ради" за адресою: місто Дніпро, проспект Дмирта Яворницького, 47 (у т.ч. ПКД)</t>
  </si>
  <si>
    <t>Реставрація комунального позашкільного навчального закладу “Центр дитячої та юнацької творчості Металургійного району” Криворізької міської ради за адресою: Дніпропетровська область, м. Кривий Ріг, вул. Степана Тільги, 13 (у т.ч. ПКД)</t>
  </si>
  <si>
    <t>Реставрація з пристосуванням будівлі Комунального позашкільного навчального закладу "Міський палац дитячої та юнацької творчості "Горицвіт" Криворізької міської ради за адресою: 50029, Дніпропетровська область, м. Кривий Ріг, Покровський район, вул. Ватутіна, 33-Б (у т.ч. ПКД)</t>
  </si>
  <si>
    <t>Реставрація з пристосуванням будівлі Криворізької гімназії №56 Криворізької міської ради за адресою: 50006, Дніпропетровська область, м. Кривий Ріг, Металургійний район, вул. Соборності, 20Г  (у т.ч. ПКД)</t>
  </si>
  <si>
    <t>Реставрація будівлі комунального підприємства “Дніпропетровська філармонія ім. Л. Б. Когана” Дніпропетровської обласної ради</t>
  </si>
  <si>
    <t>Реставрація будівлі КЗК "Дніпропетровський національний історичний музей імені Д.І.Яворницького" ДОР</t>
  </si>
  <si>
    <t>Реставрація будівлі комунального закладу “Дніпропетровський фаховий мистецько-художній коледж культури” Дніпропетровської обласної ради</t>
  </si>
  <si>
    <t>1517361</t>
  </si>
  <si>
    <t>7361</t>
  </si>
  <si>
    <t>0490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</si>
  <si>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</si>
  <si>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адміністративної будівлі під центр надання адміністративних послуг у форматі "Прозорий офіс" за адресою: м. Дніпро, просп. Слобожанський, 8 (у т.ч. ПКД)</t>
  </si>
  <si>
    <t xml:space="preserve">Нове будiвництво басейну за адресою: вул. Олександра Поля, в районі буд. №32, м.Кривий Рiг, Днiпропетровська обл., 50000 </t>
  </si>
  <si>
    <t>Нікопольська міська  територіальна громада</t>
  </si>
  <si>
    <t xml:space="preserve">Будівництво КДНЗ (ясел-садка) "Світанок" за адресою: м. Нікополь, перехрестя вул. Першотравнева та вул. 8 Березня ( у т.ч. ПКД) </t>
  </si>
  <si>
    <t>2018-2023</t>
  </si>
  <si>
    <t>Червоногригорівська сільська територіальна громада</t>
  </si>
  <si>
    <t xml:space="preserve">Будівництво ДНЗ на 115 місць в смт Червоногригорівка Нікопольського району </t>
  </si>
  <si>
    <t>1517366</t>
  </si>
  <si>
    <t>7366</t>
  </si>
  <si>
    <t>Реалізація проектів в рамках Надзвичайної кредитної програми для відновлення України</t>
  </si>
  <si>
    <t>Реконструкція інженерних мереж Комунального закладу "Дніпровська міська дитяча клінічна лікарня №6 Дніпровської міської ради по вул. Караваєва, 68 у м. Дніпрі</t>
  </si>
  <si>
    <t>Реконструкція частини хірургічного корпусу КНП "КЛШМД" ДМР по вул. Володимира Антоновича, 65 у м. Дніпрі під операційний блок та відділення інтенсивної терапії політравми</t>
  </si>
  <si>
    <t>Реконструкція будівель Комунального закладу "Дніпровська міська дитяча клінічна лікарня №6" Дніпровської міської ради по вул. Караваєва, 68 у м. Дніпрі. II черга. Корпус №2 - інфекційний</t>
  </si>
  <si>
    <t>2017-2023</t>
  </si>
  <si>
    <t>Реконструкція комунального закладу "Дошкільний навчальний заклад (ясла-садок) – центр розвитку дитини №27 "Орлятко" Кам’янської міської ради за адресою: просп.Наддніпрянський, 5 ( у т.ч. ПКД)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</si>
  <si>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(І черга)( у т.ч.ПКД)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</si>
  <si>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(ІІ черга)( у т.ч.ПКД)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</si>
  <si>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(ІІІ черга)( у т.ч.ПКД)</t>
  </si>
  <si>
    <t>Реконструкція КЗ ДНЗ № 20 "Буратино" за адресою:м. Марганець, вул. Східний квартал, 12а (у т.ч. ПКД)</t>
  </si>
  <si>
    <t>Будівництво відкритих спортивних споруд на території комунального закладу "Загальноосвітній ліцей м. Покров Дніпропетровської області" за адресою: Дніпропетровська область, м. Покров, вул. Центральна, 31 (у т.ч. ПКД)</t>
  </si>
  <si>
    <t>Реконструкція комунального закладу  "Навчально-виховний комплекс №2 (середня школа I-III ступенів - дошкільний навчальний заклад) м. Покров Дніпропетровської області " вул. Л.Чайкіної, буд. 15 ( у т.ч. ПКД)</t>
  </si>
  <si>
    <t>Реконструкція стадіону на території комунального закладу  "Навчально-виховний комплекс №2 (середня школа I-III ступенів - дошкільний навчальний заклад) м. Покров Дніпропетровської області " вул. Л.Чайкіної, буд. 15 ( у т.ч. ПКД)</t>
  </si>
  <si>
    <t>Тернівська міська територіальна громада</t>
  </si>
  <si>
    <t>Будівництво водно-спортивного комплексу за адресою: вул. Харківська, 3б, м. Тернівка, Дніпропетровська область (у т.ч. ПКД)</t>
  </si>
  <si>
    <t>Васильківська селищна територіальна громада</t>
  </si>
  <si>
    <t>Реконструкція стадіону Чаплинської опорної школи Васильківського району Дніпропетровської області (у т.ч. ПКД)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</si>
  <si>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ради, (ІІ черга),( у т.ч. ПКД)</t>
  </si>
  <si>
    <t xml:space="preserve">Реконструкція будівель та споруд стадіону комунального закладу Верхівцевський НВК “Середня загальноосвітня школа №1– дошкільний навчальний заклад” Верхньодніпровської районної ради </t>
  </si>
  <si>
    <t>Лозуватівська сільська територіальна громада</t>
  </si>
  <si>
    <t>Реконструкція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</si>
  <si>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Реконструкція стадіону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</si>
  <si>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Межівська селищна  територіальна громада</t>
  </si>
  <si>
    <t>Школа №2 смт Межова Дніпропетровської області - реконструкція. Коригування III, (у  т. ч. ПКД)</t>
  </si>
  <si>
    <t>Мирівська сільська територіальна громада</t>
  </si>
  <si>
    <t>Реконструкція  Виводівської ЗОШ І-ІІІ ступенів з прибудовою двох дошкільних груп, розташованої за адресою: вул. Надії Кулик, 11 с. Виводове, Томаківський район (у т.ч. ПКД)</t>
  </si>
  <si>
    <t>Сурсько-Литовська сільська територіальна громада</t>
  </si>
  <si>
    <t>Реконструкція стадіону Сурсько-Литовської середньої школи Дніпровського району Дніпропетровської області (у т.ч. ПКД)</t>
  </si>
  <si>
    <t xml:space="preserve">Реконструкція будівлі КЗ “Сурсько-Литовська середня загальноосвітня школа" за адресою: с.Сурсько-Литовське, вул.Шкільна,35, Дніпровського району, Дніпропетровської області </t>
  </si>
  <si>
    <t xml:space="preserve">Реконструкція Комунального закладу "Дніпровська міська дитяча клінічна лікарня №6 Дніпровської міської ради </t>
  </si>
  <si>
    <t xml:space="preserve">Реконструкція КНП "КЛШМД" ДМР </t>
  </si>
  <si>
    <t>Реконструкція комунального закладу "Середня загальноосвітня школа №20 ім. О.І. Стовби" Кам'янської міської ради</t>
  </si>
  <si>
    <t>Реконструкція Комунального закладу "Павлоградська загальноосвітня школа І-ІІІ ступенів № 9" Павлоградської міської ради</t>
  </si>
  <si>
    <t xml:space="preserve">Реконструкція комунального закладу  "Навчально-виховний комплекс №2 (середня школа I-III ступенів - дошкільний навчальний заклад) 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</si>
  <si>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</t>
  </si>
  <si>
    <t xml:space="preserve">Реконструкція КНЗ "Лозуватська загальноосвітня школа І-ІІІ ступенів № 1 імені Т.Г. Шевченка" </t>
  </si>
  <si>
    <t xml:space="preserve">Реконструкція Сурсько-Литовської середньої школи </t>
  </si>
  <si>
    <t>1517370</t>
  </si>
  <si>
    <t>7370</t>
  </si>
  <si>
    <t>Реалізація інших заходів щодо соціально-економічного розвитку територій</t>
  </si>
  <si>
    <t>Будівництво  споруд зупиночних комплексів та пересадочного вузла транспортної інфраструктури, м. Дніпро в районі проспекту Дмитра Яворницького та вул. Овражної ( у т.ч. ПКД)</t>
  </si>
  <si>
    <t>Нове будівництво об’єкта монументального мистецтва (стели з державною символікою) за адресою: Дніпропетровська область, м. Кам'янське, в районі майдану Петра Калнишевського, 2 (у т.ч. ПКД)</t>
  </si>
  <si>
    <t>Реконструкція частини площі в районі майдану Петра Калнишевського, 2 у місті Кам'янське  Дніпропетровської області (у т.ч. ПКД)</t>
  </si>
  <si>
    <t>Реконструкція штучних покриттів аеродрому комунального підприємства "Міжнародний аеропорт Кривий Ріг" Криворізької міської ради" за адресою: 50000, Дніпропетровська обл., місто Кривий Ріг, АЕРОПОРТ. Виробничі споруди, інженерні мережі та об’єкти життєзабезпечення (у т.ч. ПКД)</t>
  </si>
  <si>
    <t>Реконструкція штучних покриттів аеродрому комунального підприємства "Міжнародний аеропорт Кривий Ріг" Криворізької міської ради" за адресою: 50000, Дніпропетровська обл., місто Кривий Ріг, АЕРОПОРТ. (у т.ч. ПКД)</t>
  </si>
  <si>
    <t>Реконструкція будівель міжнародного аеровокзального комплексу на 100 пас./год. та на 400 пас./год. комунального підприємства "Міжнародний аеропорт Кривий Ріг" Криворізької міської  ради за адресою: Дніпропетровська обл., Криворізький район, с. Тернівка,  вулиця Аерорухівська, будинок 8 (у т.ч. ПКД)</t>
  </si>
  <si>
    <t>Будівництво нової ділянки трамвайної лінії від станції "Зарічна" лінії швидкісного трамваю до залізничної станції "Рокувата" в м. Кривий Ріг Дніпропетровської області  (у т.ч. ПКД)</t>
  </si>
  <si>
    <t>Реконструкція ділянки трамвайної лінії швидкісного трамваю від станції Кільцева до станції Мудрьона в м. Кривий Ріг Дніпропетровської області (у т.ч. ПКД)</t>
  </si>
  <si>
    <t>Реконструкція ділянки трамвайної лінії швидкісного трамваю від станції Мудрьона до станції Майдан праці в м. Кривий Ріг Дніпропетровської області (у т.ч. ПКД)</t>
  </si>
  <si>
    <t>Реконструкція ділянки трамвайної лінії швидкісного трамваю від станції Майдан праці до станції Зарічна в м. Кривий Ріг Дніпропетровської області (у т.ч. ПКД)</t>
  </si>
  <si>
    <t xml:space="preserve">Реконструкція об'єктів комунального підприємства "Міжнародний аеропорт Кривий Ріг" Криворізької міської ради" </t>
  </si>
  <si>
    <t>Будівництво (реконструкція) ділянок швидкісного трамваю</t>
  </si>
  <si>
    <t>Реконструкція будівель та споруд КЗ “Дніпропетровський фаховий коледж спорту” Дніпропетровської обласної ради</t>
  </si>
  <si>
    <t xml:space="preserve">Реконструкція стадіону "Діброва" в смт Царичанка </t>
  </si>
  <si>
    <t>Реконструкція Комунального закладу "Дошкільний навчальний заклад (ясла-садок) № 70" Криворізької міської ради за адресою: вул. Кривбасівська, 54-А, м. Кривий Ріг, Дніпропетровська область ( ут.ч. ПКД)</t>
  </si>
  <si>
    <t>Реконструкція Криворізької загальноосвітньої школи І-ІІІ ступенів № 37 Криворізької міської ради за адресою: вул. Таісії Буряченко, 17, м. Кривий Ріг, Дніпропетровська область ( ут.ч. ПКД)</t>
  </si>
  <si>
    <t>2015-2022</t>
  </si>
  <si>
    <t>2019-2023</t>
  </si>
  <si>
    <t xml:space="preserve">Реконструкція частини будівлі терапевтичного корпусу КЗ "Дніпровське КОШМД" по вул. Володимира Антоновича, 65 у м. Дніпрі під Центр гострої кардіоваскулярної та цереброваскулярної патології </t>
  </si>
  <si>
    <t>Будівництво ДНЗ на 115 місць на території КЗО СШ № 116 по вул. Передова, 601 м. Дніпро (у т.ч. ПКД)</t>
  </si>
  <si>
    <t>Реконструкція будівлі Комунального закладу освіти „Дошкільний навчальний заклад (ясла-садок) № 254 комбінованого типу” Дніпровської міської ради по вул. Альвінського, 1 в м. Дніпро (у т.ч. ПКД)</t>
  </si>
  <si>
    <t>Реконструкція ДНЗ №41 по вул. Молодогвардійській, 24 д, м. Дніпро (у т.ч. ПКД)</t>
  </si>
  <si>
    <t xml:space="preserve">Будівництво Комунального дошкільного навчального закладу за адресою: вулиця Київська, буд. 169, м. Марганець, Дніпропетровської області (у т.ч. ПКД) </t>
  </si>
  <si>
    <t>Реконструкція стадіону ЗОШ №1 за адресою вул. Озерна, 59, м. Павлоград Дніпропетровської області ( у т.ч. ПКД)</t>
  </si>
  <si>
    <t>Реконструкція стадіону та елементів благоустрою території Комунального закладу "Павлоградська загальноосвітня школа І-ІІІ ступенів № 9" Павлоградської міської ради Дніпропетровської області за адресою: вул. Озерна, 87,  м. Павлоград ( у т.ч. ПКД)</t>
  </si>
  <si>
    <t>Реконструкція Комунального закладу "Павлоградська загальноосвітня школа І-ІІІ ступенів № 9" Павлоградської міської ради Дніпропетровської області за адресою: вул. Озерна, 87,  м. Павлоград ( у т.ч. ПКД)</t>
  </si>
  <si>
    <t>Реконструкція стадіону ЗШ №3 за адресою: вул. Соборна, 3, м. Павлоград Дніпропетровської області ( у т.ч. ПКД)</t>
  </si>
  <si>
    <t>Реконструкція комунального позашкільного навчального закладу "Першотравенська дитячо-юнацька спортивна школа "ШАХТАР" за адресою: вул. Молодіжна, 40, м. Першотравенськ Дніпропетровської області (у т.ч. ПКД)</t>
  </si>
  <si>
    <t>Г. ГУФМАН</t>
  </si>
  <si>
    <t>Реконструкція будівель та елементів благоустрою прилеглої території комунального підприємства  "Нікопольська міська лікарня № 4" Нікопольської міської ради» по пр. Трубників, 50 в м. Нікополь Дніпропетровської області ( у т.ч. ПКД)</t>
  </si>
  <si>
    <t xml:space="preserve">Придбання обладнання та засобів інформатизації для розвитку регіональних інформаційних ресурсів системи інформаційно-аналітичного забезпечення діяльності місцевих органів виконавчої влади та органів місцевого самоврядування області </t>
  </si>
  <si>
    <t>Реконструкція стадіону КЗО "Навчально-виховний комплекс №122 "Загальноосвітній навчальний заклад - дошкільний навчальний заклад" Дніпровської міської ради, за адресою:  м. Дніпро, вул. Кожедуба, 49 (у т.ч. ПКД)</t>
  </si>
  <si>
    <t xml:space="preserve">Реконструкція корпусу  КЗ "Зеленопільський психоневрологічний інтернат"ДОР" </t>
  </si>
  <si>
    <t xml:space="preserve">Реконструкція  будівель КЗ “Вищетарасівський психоневрологічний інтернат” ДОР” </t>
  </si>
  <si>
    <t xml:space="preserve">Будівництво водонапірної башти КЗ "Верхівцевський психоневрологічний інтернат" ДОР" </t>
  </si>
  <si>
    <t>Ремонтно-реставраційні роботи будівлі КЗК "Дніпропетровська обласна бібліотека для дітей"</t>
  </si>
  <si>
    <t>Реставрація фасадів пам'ятки історії місцевого значення будівлі музею "Літературне Придніпров'я" КЗК "Дніпропетровський національний історичний музей імені Д.І.Яворницького" ДОР</t>
  </si>
  <si>
    <t>04100000000</t>
  </si>
  <si>
    <t xml:space="preserve">                Перший заступник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</si>
</sst>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9" x14ac:knownFonts="1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rgb="FF000000"/>
      <name val="Times New Roman"/>
      <family val="1"/>
      <charset val="204"/>
    </font>
    <font>
      <sz val="10"/>
      <name val="Helv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2" fillId="0" borderId="0">
      <alignment vertical="top"/>
    </xf>
    <xf numFmtId="0" fontId="36" fillId="0" borderId="0"/>
  </cellStyleXfs>
  <cellXfs count="93">
    <xf numFmtId="0" fontId="0" fillId="0" borderId="0" xfId="0"/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justify" vertical="center" wrapText="1"/>
    </xf>
    <xf numFmtId="49" fontId="13" fillId="0" borderId="2" xfId="2" applyNumberFormat="1" applyFont="1" applyFill="1" applyBorder="1" applyAlignment="1">
      <alignment horizontal="left" vertical="top" wrapText="1"/>
    </xf>
    <xf numFmtId="3" fontId="14" fillId="0" borderId="2" xfId="0" applyNumberFormat="1" applyFont="1" applyFill="1" applyBorder="1" applyAlignment="1">
      <alignment horizontal="justify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" fontId="5" fillId="0" borderId="2" xfId="2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1" fontId="21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justify" vertical="center" wrapText="1"/>
    </xf>
    <xf numFmtId="3" fontId="6" fillId="0" borderId="0" xfId="2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3" fontId="21" fillId="0" borderId="0" xfId="2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/>
    <xf numFmtId="164" fontId="19" fillId="0" borderId="0" xfId="0" applyNumberFormat="1" applyFont="1" applyFill="1"/>
    <xf numFmtId="0" fontId="0" fillId="0" borderId="0" xfId="0" applyFill="1"/>
    <xf numFmtId="0" fontId="37" fillId="0" borderId="0" xfId="3" applyFont="1" applyFill="1" applyBorder="1" applyAlignment="1">
      <alignment wrapText="1"/>
    </xf>
    <xf numFmtId="49" fontId="38" fillId="0" borderId="0" xfId="3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/>
    <xf numFmtId="164" fontId="26" fillId="0" borderId="0" xfId="0" applyNumberFormat="1" applyFont="1" applyFill="1"/>
    <xf numFmtId="0" fontId="15" fillId="0" borderId="0" xfId="0" applyFont="1" applyFill="1"/>
    <xf numFmtId="3" fontId="20" fillId="0" borderId="0" xfId="0" applyNumberFormat="1" applyFont="1" applyFill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/>
    <xf numFmtId="164" fontId="22" fillId="0" borderId="0" xfId="0" applyNumberFormat="1" applyFont="1" applyFill="1"/>
    <xf numFmtId="0" fontId="23" fillId="0" borderId="0" xfId="0" applyFont="1" applyFill="1"/>
    <xf numFmtId="0" fontId="31" fillId="0" borderId="2" xfId="0" applyFont="1" applyFill="1" applyBorder="1"/>
    <xf numFmtId="3" fontId="0" fillId="0" borderId="0" xfId="0" applyNumberFormat="1" applyFill="1"/>
    <xf numFmtId="0" fontId="31" fillId="0" borderId="2" xfId="0" applyFont="1" applyFill="1" applyBorder="1" applyAlignment="1">
      <alignment horizontal="center" vertical="center"/>
    </xf>
    <xf numFmtId="3" fontId="32" fillId="0" borderId="2" xfId="0" applyNumberFormat="1" applyFont="1" applyFill="1" applyBorder="1"/>
    <xf numFmtId="0" fontId="0" fillId="0" borderId="0" xfId="0" applyFont="1" applyFill="1"/>
    <xf numFmtId="0" fontId="30" fillId="0" borderId="2" xfId="0" applyFont="1" applyFill="1" applyBorder="1" applyAlignment="1">
      <alignment horizontal="center" vertical="center" wrapText="1"/>
    </xf>
    <xf numFmtId="3" fontId="29" fillId="0" borderId="0" xfId="0" applyNumberFormat="1" applyFont="1" applyFill="1"/>
    <xf numFmtId="0" fontId="34" fillId="0" borderId="2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3" fontId="32" fillId="0" borderId="2" xfId="0" applyNumberFormat="1" applyFont="1" applyFill="1" applyBorder="1" applyAlignment="1">
      <alignment horizontal="center" vertical="center" wrapText="1"/>
    </xf>
    <xf numFmtId="3" fontId="31" fillId="0" borderId="2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37" fillId="0" borderId="0" xfId="3" applyFont="1" applyFill="1" applyBorder="1" applyAlignment="1">
      <alignment horizontal="left" wrapText="1"/>
    </xf>
    <xf numFmtId="0" fontId="37" fillId="0" borderId="0" xfId="3" applyFont="1" applyFill="1" applyAlignment="1">
      <alignment horizontal="center"/>
    </xf>
  </cellXfs>
  <cellStyles count="4">
    <cellStyle name="Звичайний 22" xfId="1"/>
    <cellStyle name="Звичайний_Додаток _ 3 зм_ни 4575" xfId="2"/>
    <cellStyle name="Обычный" xfId="0" builtinId="0"/>
    <cellStyle name="Обычный_Додаток 6 джерела.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8"/>
  <sheetViews>
    <sheetView showZeros="0" tabSelected="1" view="pageBreakPreview" zoomScale="70" zoomScaleNormal="100" zoomScaleSheetLayoutView="70" workbookViewId="0">
      <pane xSplit="5" ySplit="8" topLeftCell="F360" activePane="bottomRight" state="frozen"/>
      <selection pane="topRight" activeCell="F1" sqref="F1"/>
      <selection pane="bottomLeft" activeCell="A12" sqref="A12"/>
      <selection pane="bottomRight" activeCell="E360" sqref="E360:E365"/>
    </sheetView>
  </sheetViews>
  <sheetFormatPr defaultColWidth="9.109375" defaultRowHeight="21" x14ac:dyDescent="0.4"/>
  <cols>
    <col min="1" max="1" width="14.33203125" style="51" customWidth="1"/>
    <col min="2" max="2" width="15.109375" style="51" customWidth="1"/>
    <col min="3" max="3" width="16" style="51" customWidth="1"/>
    <col min="4" max="4" width="56.33203125" style="51" customWidth="1"/>
    <col min="5" max="5" width="73.6640625" style="51" bestFit="1" customWidth="1"/>
    <col min="6" max="6" width="13.44140625" style="55" customWidth="1"/>
    <col min="7" max="7" width="16" style="55" customWidth="1"/>
    <col min="8" max="8" width="15.109375" style="55" customWidth="1"/>
    <col min="9" max="9" width="17" style="55" customWidth="1"/>
    <col min="10" max="10" width="13" style="55" customWidth="1"/>
    <col min="11" max="11" width="14.6640625" style="49" customWidth="1"/>
    <col min="12" max="12" width="11.6640625" style="50" customWidth="1"/>
    <col min="13" max="16384" width="9.109375" style="51"/>
  </cols>
  <sheetData>
    <row r="1" spans="1:10" ht="36.75" customHeight="1" x14ac:dyDescent="0.4">
      <c r="A1" s="54"/>
      <c r="B1" s="54"/>
      <c r="I1" s="89" t="s">
        <v>10</v>
      </c>
      <c r="J1" s="89"/>
    </row>
    <row r="2" spans="1:10" x14ac:dyDescent="0.4">
      <c r="A2" s="56"/>
    </row>
    <row r="3" spans="1:10" ht="22.8" x14ac:dyDescent="0.4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2.8" x14ac:dyDescent="0.4">
      <c r="A4" s="90" t="s">
        <v>11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2.8" x14ac:dyDescent="0.4">
      <c r="A5" s="90" t="s">
        <v>14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x14ac:dyDescent="0.4">
      <c r="A6" s="88" t="s">
        <v>438</v>
      </c>
    </row>
    <row r="7" spans="1:10" x14ac:dyDescent="0.4">
      <c r="A7" s="57" t="s">
        <v>12</v>
      </c>
    </row>
    <row r="8" spans="1:10" ht="92.4" x14ac:dyDescent="0.4">
      <c r="A8" s="58" t="s">
        <v>1</v>
      </c>
      <c r="B8" s="58" t="s">
        <v>2</v>
      </c>
      <c r="C8" s="58" t="s">
        <v>3</v>
      </c>
      <c r="D8" s="58" t="s">
        <v>4</v>
      </c>
      <c r="E8" s="58" t="s">
        <v>5</v>
      </c>
      <c r="F8" s="59" t="s">
        <v>6</v>
      </c>
      <c r="G8" s="59" t="s">
        <v>7</v>
      </c>
      <c r="H8" s="59" t="s">
        <v>8</v>
      </c>
      <c r="I8" s="59" t="s">
        <v>13</v>
      </c>
      <c r="J8" s="59" t="s">
        <v>15</v>
      </c>
    </row>
    <row r="9" spans="1:10" ht="27.6" x14ac:dyDescent="0.4">
      <c r="A9" s="1" t="s">
        <v>109</v>
      </c>
      <c r="B9" s="1"/>
      <c r="C9" s="1"/>
      <c r="D9" s="2" t="s">
        <v>110</v>
      </c>
      <c r="E9" s="60"/>
      <c r="F9" s="62"/>
      <c r="G9" s="63">
        <f>G10</f>
        <v>70000000</v>
      </c>
      <c r="H9" s="63"/>
      <c r="I9" s="63">
        <f>I10</f>
        <v>70000000</v>
      </c>
      <c r="J9" s="62"/>
    </row>
    <row r="10" spans="1:10" ht="27.6" x14ac:dyDescent="0.4">
      <c r="A10" s="3" t="s">
        <v>111</v>
      </c>
      <c r="B10" s="1"/>
      <c r="C10" s="3"/>
      <c r="D10" s="4" t="s">
        <v>110</v>
      </c>
      <c r="E10" s="60"/>
      <c r="F10" s="46"/>
      <c r="G10" s="21">
        <f>G11</f>
        <v>70000000</v>
      </c>
      <c r="H10" s="21"/>
      <c r="I10" s="21">
        <f>I11</f>
        <v>70000000</v>
      </c>
      <c r="J10" s="46"/>
    </row>
    <row r="11" spans="1:10" x14ac:dyDescent="0.4">
      <c r="A11" s="5" t="s">
        <v>112</v>
      </c>
      <c r="B11" s="5" t="s">
        <v>113</v>
      </c>
      <c r="C11" s="5" t="s">
        <v>114</v>
      </c>
      <c r="D11" s="6" t="s">
        <v>115</v>
      </c>
      <c r="E11" s="64"/>
      <c r="F11" s="46"/>
      <c r="G11" s="21">
        <v>70000000</v>
      </c>
      <c r="H11" s="21"/>
      <c r="I11" s="21">
        <v>70000000</v>
      </c>
      <c r="J11" s="46"/>
    </row>
    <row r="12" spans="1:10" ht="27.6" x14ac:dyDescent="0.4">
      <c r="A12" s="5"/>
      <c r="B12" s="5"/>
      <c r="C12" s="5"/>
      <c r="D12" s="6"/>
      <c r="E12" s="64" t="s">
        <v>116</v>
      </c>
      <c r="F12" s="46">
        <v>2022</v>
      </c>
      <c r="G12" s="21">
        <v>70000000</v>
      </c>
      <c r="H12" s="21"/>
      <c r="I12" s="21">
        <v>70000000</v>
      </c>
      <c r="J12" s="32">
        <v>100</v>
      </c>
    </row>
    <row r="13" spans="1:10" ht="27.6" x14ac:dyDescent="0.4">
      <c r="A13" s="1" t="s">
        <v>101</v>
      </c>
      <c r="B13" s="1"/>
      <c r="C13" s="1"/>
      <c r="D13" s="2" t="s">
        <v>102</v>
      </c>
      <c r="E13" s="60"/>
      <c r="F13" s="62"/>
      <c r="G13" s="63">
        <f>G14</f>
        <v>110000000</v>
      </c>
      <c r="H13" s="63"/>
      <c r="I13" s="63">
        <f>I14</f>
        <v>110000000</v>
      </c>
      <c r="J13" s="62"/>
    </row>
    <row r="14" spans="1:10" ht="27.6" x14ac:dyDescent="0.4">
      <c r="A14" s="3" t="s">
        <v>103</v>
      </c>
      <c r="B14" s="1"/>
      <c r="C14" s="3"/>
      <c r="D14" s="4" t="s">
        <v>104</v>
      </c>
      <c r="E14" s="60"/>
      <c r="F14" s="46"/>
      <c r="G14" s="21">
        <f>G15</f>
        <v>110000000</v>
      </c>
      <c r="H14" s="21"/>
      <c r="I14" s="21">
        <f>I15</f>
        <v>110000000</v>
      </c>
      <c r="J14" s="46"/>
    </row>
    <row r="15" spans="1:10" x14ac:dyDescent="0.4">
      <c r="A15" s="5" t="s">
        <v>105</v>
      </c>
      <c r="B15" s="5" t="s">
        <v>106</v>
      </c>
      <c r="C15" s="5" t="s">
        <v>107</v>
      </c>
      <c r="D15" s="6" t="s">
        <v>108</v>
      </c>
      <c r="E15" s="64"/>
      <c r="F15" s="46"/>
      <c r="G15" s="21">
        <f>G16</f>
        <v>110000000</v>
      </c>
      <c r="H15" s="21"/>
      <c r="I15" s="21">
        <f>I16</f>
        <v>110000000</v>
      </c>
      <c r="J15" s="46"/>
    </row>
    <row r="16" spans="1:10" ht="27.6" x14ac:dyDescent="0.4">
      <c r="A16" s="5"/>
      <c r="B16" s="5"/>
      <c r="C16" s="5"/>
      <c r="D16" s="6"/>
      <c r="E16" s="64" t="s">
        <v>122</v>
      </c>
      <c r="F16" s="46">
        <v>2022</v>
      </c>
      <c r="G16" s="21">
        <v>110000000</v>
      </c>
      <c r="H16" s="21"/>
      <c r="I16" s="21">
        <v>110000000</v>
      </c>
      <c r="J16" s="32">
        <v>100</v>
      </c>
    </row>
    <row r="17" spans="1:10" ht="27.6" x14ac:dyDescent="0.4">
      <c r="A17" s="1" t="s">
        <v>70</v>
      </c>
      <c r="B17" s="1"/>
      <c r="C17" s="1"/>
      <c r="D17" s="2" t="s">
        <v>71</v>
      </c>
      <c r="E17" s="60"/>
      <c r="F17" s="62"/>
      <c r="G17" s="63">
        <f>G18</f>
        <v>12753274</v>
      </c>
      <c r="H17" s="63">
        <f t="shared" ref="H17:I17" si="0">H18</f>
        <v>570130</v>
      </c>
      <c r="I17" s="63">
        <f t="shared" si="0"/>
        <v>7557600</v>
      </c>
      <c r="J17" s="62"/>
    </row>
    <row r="18" spans="1:10" ht="27.6" x14ac:dyDescent="0.4">
      <c r="A18" s="3" t="s">
        <v>72</v>
      </c>
      <c r="B18" s="1"/>
      <c r="C18" s="3"/>
      <c r="D18" s="4" t="s">
        <v>71</v>
      </c>
      <c r="E18" s="60"/>
      <c r="F18" s="46"/>
      <c r="G18" s="21">
        <f>G19+G21+G23+G25+G27+G29</f>
        <v>12753274</v>
      </c>
      <c r="H18" s="21">
        <f t="shared" ref="H18:I18" si="1">H19+H21+H23+H25+H27+H29</f>
        <v>570130</v>
      </c>
      <c r="I18" s="21">
        <f t="shared" si="1"/>
        <v>7557600</v>
      </c>
      <c r="J18" s="46"/>
    </row>
    <row r="19" spans="1:10" ht="41.4" x14ac:dyDescent="0.4">
      <c r="A19" s="5" t="s">
        <v>73</v>
      </c>
      <c r="B19" s="5" t="s">
        <v>74</v>
      </c>
      <c r="C19" s="5" t="s">
        <v>75</v>
      </c>
      <c r="D19" s="6" t="s">
        <v>76</v>
      </c>
      <c r="E19" s="64"/>
      <c r="F19" s="46"/>
      <c r="G19" s="21">
        <f>G20</f>
        <v>739500</v>
      </c>
      <c r="H19" s="21"/>
      <c r="I19" s="21">
        <f t="shared" ref="I19" si="2">I20</f>
        <v>739500</v>
      </c>
      <c r="J19" s="46"/>
    </row>
    <row r="20" spans="1:10" ht="27.6" x14ac:dyDescent="0.4">
      <c r="A20" s="5"/>
      <c r="B20" s="5"/>
      <c r="C20" s="5"/>
      <c r="D20" s="6"/>
      <c r="E20" s="64" t="s">
        <v>77</v>
      </c>
      <c r="F20" s="46" t="s">
        <v>78</v>
      </c>
      <c r="G20" s="21">
        <v>739500</v>
      </c>
      <c r="H20" s="21"/>
      <c r="I20" s="21">
        <v>739500</v>
      </c>
      <c r="J20" s="32">
        <v>100</v>
      </c>
    </row>
    <row r="21" spans="1:10" ht="69" x14ac:dyDescent="0.4">
      <c r="A21" s="5" t="s">
        <v>79</v>
      </c>
      <c r="B21" s="5" t="s">
        <v>80</v>
      </c>
      <c r="C21" s="5" t="s">
        <v>81</v>
      </c>
      <c r="D21" s="6" t="s">
        <v>82</v>
      </c>
      <c r="E21" s="64"/>
      <c r="F21" s="46"/>
      <c r="G21" s="21">
        <f>G22</f>
        <v>2511100</v>
      </c>
      <c r="H21" s="21"/>
      <c r="I21" s="21">
        <f>I22</f>
        <v>2511100</v>
      </c>
      <c r="J21" s="46"/>
    </row>
    <row r="22" spans="1:10" ht="27.6" x14ac:dyDescent="0.4">
      <c r="A22" s="5"/>
      <c r="B22" s="5"/>
      <c r="C22" s="5"/>
      <c r="D22" s="6"/>
      <c r="E22" s="64" t="s">
        <v>83</v>
      </c>
      <c r="F22" s="46" t="s">
        <v>78</v>
      </c>
      <c r="G22" s="21">
        <v>2511100</v>
      </c>
      <c r="H22" s="21"/>
      <c r="I22" s="21">
        <v>2511100</v>
      </c>
      <c r="J22" s="32">
        <v>100</v>
      </c>
    </row>
    <row r="23" spans="1:10" ht="27.6" x14ac:dyDescent="0.4">
      <c r="A23" s="5" t="s">
        <v>84</v>
      </c>
      <c r="B23" s="5" t="s">
        <v>85</v>
      </c>
      <c r="C23" s="5" t="s">
        <v>75</v>
      </c>
      <c r="D23" s="6" t="s">
        <v>86</v>
      </c>
      <c r="E23" s="64"/>
      <c r="F23" s="46"/>
      <c r="G23" s="21">
        <f>G24</f>
        <v>232000</v>
      </c>
      <c r="H23" s="21"/>
      <c r="I23" s="21">
        <f>I24</f>
        <v>232000</v>
      </c>
      <c r="J23" s="46"/>
    </row>
    <row r="24" spans="1:10" ht="27.6" x14ac:dyDescent="0.4">
      <c r="A24" s="5"/>
      <c r="B24" s="5"/>
      <c r="C24" s="5"/>
      <c r="D24" s="6"/>
      <c r="E24" s="64" t="s">
        <v>87</v>
      </c>
      <c r="F24" s="46" t="s">
        <v>78</v>
      </c>
      <c r="G24" s="21">
        <v>232000</v>
      </c>
      <c r="H24" s="21"/>
      <c r="I24" s="21">
        <v>232000</v>
      </c>
      <c r="J24" s="32">
        <v>100</v>
      </c>
    </row>
    <row r="25" spans="1:10" ht="55.2" x14ac:dyDescent="0.4">
      <c r="A25" s="5" t="s">
        <v>88</v>
      </c>
      <c r="B25" s="5" t="s">
        <v>89</v>
      </c>
      <c r="C25" s="5" t="s">
        <v>90</v>
      </c>
      <c r="D25" s="6" t="s">
        <v>91</v>
      </c>
      <c r="E25" s="64"/>
      <c r="F25" s="46"/>
      <c r="G25" s="21">
        <f>G26</f>
        <v>25000</v>
      </c>
      <c r="H25" s="21"/>
      <c r="I25" s="21">
        <f>I26</f>
        <v>25000</v>
      </c>
      <c r="J25" s="46"/>
    </row>
    <row r="26" spans="1:10" ht="27.6" x14ac:dyDescent="0.4">
      <c r="A26" s="5"/>
      <c r="B26" s="5"/>
      <c r="C26" s="5"/>
      <c r="D26" s="6"/>
      <c r="E26" s="64" t="s">
        <v>92</v>
      </c>
      <c r="F26" s="46" t="s">
        <v>78</v>
      </c>
      <c r="G26" s="21">
        <v>25000</v>
      </c>
      <c r="H26" s="21"/>
      <c r="I26" s="21">
        <v>25000</v>
      </c>
      <c r="J26" s="32">
        <v>100</v>
      </c>
    </row>
    <row r="27" spans="1:10" ht="27.6" x14ac:dyDescent="0.4">
      <c r="A27" s="5" t="s">
        <v>93</v>
      </c>
      <c r="B27" s="5" t="s">
        <v>94</v>
      </c>
      <c r="C27" s="5" t="s">
        <v>90</v>
      </c>
      <c r="D27" s="6" t="s">
        <v>95</v>
      </c>
      <c r="E27" s="64"/>
      <c r="F27" s="46"/>
      <c r="G27" s="21">
        <f>G28</f>
        <v>50000</v>
      </c>
      <c r="H27" s="21"/>
      <c r="I27" s="21">
        <f>I28</f>
        <v>50000</v>
      </c>
      <c r="J27" s="46"/>
    </row>
    <row r="28" spans="1:10" ht="27.6" x14ac:dyDescent="0.4">
      <c r="A28" s="5"/>
      <c r="B28" s="5"/>
      <c r="C28" s="5"/>
      <c r="D28" s="6"/>
      <c r="E28" s="64" t="s">
        <v>96</v>
      </c>
      <c r="F28" s="46" t="s">
        <v>78</v>
      </c>
      <c r="G28" s="21">
        <v>50000</v>
      </c>
      <c r="H28" s="21"/>
      <c r="I28" s="21">
        <v>50000</v>
      </c>
      <c r="J28" s="32">
        <v>100</v>
      </c>
    </row>
    <row r="29" spans="1:10" x14ac:dyDescent="0.4">
      <c r="A29" s="5" t="s">
        <v>97</v>
      </c>
      <c r="B29" s="5" t="s">
        <v>98</v>
      </c>
      <c r="C29" s="5" t="s">
        <v>55</v>
      </c>
      <c r="D29" s="6" t="s">
        <v>99</v>
      </c>
      <c r="E29" s="64"/>
      <c r="F29" s="46"/>
      <c r="G29" s="21">
        <f>G30+G31+G32</f>
        <v>9195674</v>
      </c>
      <c r="H29" s="21">
        <f t="shared" ref="H29:I29" si="3">H30+H31+H32</f>
        <v>570130</v>
      </c>
      <c r="I29" s="21">
        <f t="shared" si="3"/>
        <v>4000000</v>
      </c>
      <c r="J29" s="46"/>
    </row>
    <row r="30" spans="1:10" x14ac:dyDescent="0.4">
      <c r="A30" s="5"/>
      <c r="B30" s="5"/>
      <c r="C30" s="5"/>
      <c r="D30" s="6"/>
      <c r="E30" s="64" t="s">
        <v>433</v>
      </c>
      <c r="F30" s="46" t="s">
        <v>100</v>
      </c>
      <c r="G30" s="21">
        <v>7362774</v>
      </c>
      <c r="H30" s="21">
        <v>537230</v>
      </c>
      <c r="I30" s="21">
        <v>3200000</v>
      </c>
      <c r="J30" s="32">
        <v>50.758450551381863</v>
      </c>
    </row>
    <row r="31" spans="1:10" ht="27.6" x14ac:dyDescent="0.4">
      <c r="A31" s="5"/>
      <c r="B31" s="5"/>
      <c r="C31" s="5"/>
      <c r="D31" s="6"/>
      <c r="E31" s="64" t="s">
        <v>434</v>
      </c>
      <c r="F31" s="46" t="s">
        <v>195</v>
      </c>
      <c r="G31" s="21">
        <v>582900</v>
      </c>
      <c r="H31" s="21">
        <v>32900</v>
      </c>
      <c r="I31" s="21">
        <v>550000</v>
      </c>
      <c r="J31" s="32">
        <v>100</v>
      </c>
    </row>
    <row r="32" spans="1:10" ht="27.6" x14ac:dyDescent="0.4">
      <c r="A32" s="5"/>
      <c r="B32" s="5"/>
      <c r="C32" s="5"/>
      <c r="D32" s="6"/>
      <c r="E32" s="64" t="s">
        <v>435</v>
      </c>
      <c r="F32" s="46" t="s">
        <v>133</v>
      </c>
      <c r="G32" s="21">
        <v>1250000</v>
      </c>
      <c r="H32" s="21">
        <v>0</v>
      </c>
      <c r="I32" s="21">
        <v>250000</v>
      </c>
      <c r="J32" s="32">
        <v>20</v>
      </c>
    </row>
    <row r="33" spans="1:10" ht="27.6" x14ac:dyDescent="0.4">
      <c r="A33" s="1" t="s">
        <v>40</v>
      </c>
      <c r="B33" s="1"/>
      <c r="C33" s="1"/>
      <c r="D33" s="2" t="s">
        <v>41</v>
      </c>
      <c r="E33" s="60"/>
      <c r="F33" s="62"/>
      <c r="G33" s="63">
        <f>G34</f>
        <v>32631968</v>
      </c>
      <c r="H33" s="63">
        <f>H34</f>
        <v>202210</v>
      </c>
      <c r="I33" s="63">
        <f>I34</f>
        <v>27107898</v>
      </c>
      <c r="J33" s="62"/>
    </row>
    <row r="34" spans="1:10" ht="27.6" x14ac:dyDescent="0.4">
      <c r="A34" s="3" t="s">
        <v>42</v>
      </c>
      <c r="B34" s="1"/>
      <c r="C34" s="3"/>
      <c r="D34" s="4" t="s">
        <v>41</v>
      </c>
      <c r="E34" s="60"/>
      <c r="F34" s="46"/>
      <c r="G34" s="21">
        <f>+G37+G39+G41+G35</f>
        <v>32631968</v>
      </c>
      <c r="H34" s="21">
        <f t="shared" ref="H34:I34" si="4">+H37+H39+H41+H35</f>
        <v>202210</v>
      </c>
      <c r="I34" s="21">
        <f t="shared" si="4"/>
        <v>27107898</v>
      </c>
      <c r="J34" s="46"/>
    </row>
    <row r="35" spans="1:10" x14ac:dyDescent="0.4">
      <c r="A35" s="5" t="s">
        <v>117</v>
      </c>
      <c r="B35" s="5" t="s">
        <v>118</v>
      </c>
      <c r="C35" s="5" t="s">
        <v>119</v>
      </c>
      <c r="D35" s="6" t="s">
        <v>120</v>
      </c>
      <c r="E35" s="64"/>
      <c r="F35" s="46"/>
      <c r="G35" s="21">
        <f>I35</f>
        <v>1600000</v>
      </c>
      <c r="H35" s="21"/>
      <c r="I35" s="21">
        <v>1600000</v>
      </c>
      <c r="J35" s="46"/>
    </row>
    <row r="36" spans="1:10" ht="27.6" x14ac:dyDescent="0.4">
      <c r="A36" s="5"/>
      <c r="B36" s="5"/>
      <c r="C36" s="5"/>
      <c r="D36" s="6"/>
      <c r="E36" s="64" t="s">
        <v>121</v>
      </c>
      <c r="F36" s="46">
        <v>2022</v>
      </c>
      <c r="G36" s="21">
        <f>I36</f>
        <v>1600000</v>
      </c>
      <c r="H36" s="21"/>
      <c r="I36" s="21">
        <v>1600000</v>
      </c>
      <c r="J36" s="32">
        <f t="shared" ref="J36" si="5">(H36+I36)/G36*100</f>
        <v>100</v>
      </c>
    </row>
    <row r="37" spans="1:10" x14ac:dyDescent="0.4">
      <c r="A37" s="5" t="s">
        <v>43</v>
      </c>
      <c r="B37" s="5" t="s">
        <v>44</v>
      </c>
      <c r="C37" s="5" t="s">
        <v>45</v>
      </c>
      <c r="D37" s="6" t="s">
        <v>46</v>
      </c>
      <c r="E37" s="64"/>
      <c r="F37" s="46"/>
      <c r="G37" s="21">
        <f>G38</f>
        <v>1954500</v>
      </c>
      <c r="H37" s="21"/>
      <c r="I37" s="21">
        <f t="shared" ref="I37" si="6">I38</f>
        <v>1954500</v>
      </c>
      <c r="J37" s="46"/>
    </row>
    <row r="38" spans="1:10" ht="41.4" x14ac:dyDescent="0.4">
      <c r="A38" s="5"/>
      <c r="B38" s="5"/>
      <c r="C38" s="5"/>
      <c r="D38" s="6"/>
      <c r="E38" s="64" t="s">
        <v>47</v>
      </c>
      <c r="F38" s="46">
        <v>2022</v>
      </c>
      <c r="G38" s="21">
        <v>1954500</v>
      </c>
      <c r="H38" s="21"/>
      <c r="I38" s="21">
        <v>1954500</v>
      </c>
      <c r="J38" s="32">
        <v>100</v>
      </c>
    </row>
    <row r="39" spans="1:10" ht="27.6" x14ac:dyDescent="0.4">
      <c r="A39" s="5" t="s">
        <v>48</v>
      </c>
      <c r="B39" s="5" t="s">
        <v>49</v>
      </c>
      <c r="C39" s="5" t="s">
        <v>50</v>
      </c>
      <c r="D39" s="6" t="s">
        <v>51</v>
      </c>
      <c r="E39" s="64"/>
      <c r="F39" s="46"/>
      <c r="G39" s="21">
        <f>G40</f>
        <v>15000000</v>
      </c>
      <c r="H39" s="21"/>
      <c r="I39" s="21">
        <f t="shared" ref="I39" si="7">I40</f>
        <v>15000000</v>
      </c>
      <c r="J39" s="46"/>
    </row>
    <row r="40" spans="1:10" ht="41.4" x14ac:dyDescent="0.4">
      <c r="A40" s="5"/>
      <c r="B40" s="5"/>
      <c r="C40" s="5"/>
      <c r="D40" s="6"/>
      <c r="E40" s="64" t="s">
        <v>52</v>
      </c>
      <c r="F40" s="46">
        <v>2022</v>
      </c>
      <c r="G40" s="21">
        <v>15000000</v>
      </c>
      <c r="H40" s="21"/>
      <c r="I40" s="21">
        <v>15000000</v>
      </c>
      <c r="J40" s="32">
        <v>100</v>
      </c>
    </row>
    <row r="41" spans="1:10" ht="31.2" customHeight="1" x14ac:dyDescent="0.4">
      <c r="A41" s="5" t="s">
        <v>53</v>
      </c>
      <c r="B41" s="5" t="s">
        <v>54</v>
      </c>
      <c r="C41" s="5" t="s">
        <v>55</v>
      </c>
      <c r="D41" s="6" t="s">
        <v>56</v>
      </c>
      <c r="E41" s="64"/>
      <c r="F41" s="46"/>
      <c r="G41" s="21">
        <f>G42+G43</f>
        <v>14077468</v>
      </c>
      <c r="H41" s="21">
        <f t="shared" ref="H41:I41" si="8">H42+H43</f>
        <v>202210</v>
      </c>
      <c r="I41" s="21">
        <f t="shared" si="8"/>
        <v>8553398</v>
      </c>
      <c r="J41" s="46"/>
    </row>
    <row r="42" spans="1:10" ht="27.6" x14ac:dyDescent="0.4">
      <c r="A42" s="5"/>
      <c r="B42" s="5"/>
      <c r="C42" s="5"/>
      <c r="D42" s="6"/>
      <c r="E42" s="64" t="s">
        <v>436</v>
      </c>
      <c r="F42" s="46" t="s">
        <v>196</v>
      </c>
      <c r="G42" s="21">
        <v>3701608</v>
      </c>
      <c r="H42" s="21">
        <v>202210</v>
      </c>
      <c r="I42" s="21">
        <v>3499398</v>
      </c>
      <c r="J42" s="32">
        <v>5.462761048711803</v>
      </c>
    </row>
    <row r="43" spans="1:10" ht="41.4" x14ac:dyDescent="0.4">
      <c r="A43" s="5"/>
      <c r="B43" s="5"/>
      <c r="C43" s="5"/>
      <c r="D43" s="6"/>
      <c r="E43" s="64" t="s">
        <v>437</v>
      </c>
      <c r="F43" s="46" t="s">
        <v>133</v>
      </c>
      <c r="G43" s="21">
        <v>10375860</v>
      </c>
      <c r="H43" s="21"/>
      <c r="I43" s="21">
        <v>5054000</v>
      </c>
      <c r="J43" s="32">
        <v>0</v>
      </c>
    </row>
    <row r="44" spans="1:10" ht="27.6" x14ac:dyDescent="0.4">
      <c r="A44" s="65" t="s">
        <v>58</v>
      </c>
      <c r="B44" s="60"/>
      <c r="C44" s="60"/>
      <c r="D44" s="2" t="s">
        <v>59</v>
      </c>
      <c r="E44" s="60"/>
      <c r="F44" s="62"/>
      <c r="G44" s="63">
        <f>G45</f>
        <v>3228400</v>
      </c>
      <c r="H44" s="63"/>
      <c r="I44" s="63">
        <f>I45</f>
        <v>3228400</v>
      </c>
      <c r="J44" s="62"/>
    </row>
    <row r="45" spans="1:10" ht="27.6" x14ac:dyDescent="0.4">
      <c r="A45" s="66" t="s">
        <v>60</v>
      </c>
      <c r="B45" s="60"/>
      <c r="C45" s="60"/>
      <c r="D45" s="4" t="s">
        <v>59</v>
      </c>
      <c r="E45" s="60"/>
      <c r="F45" s="46"/>
      <c r="G45" s="21">
        <f>G46+G48</f>
        <v>3228400</v>
      </c>
      <c r="H45" s="21"/>
      <c r="I45" s="21">
        <f>I46+I48</f>
        <v>3228400</v>
      </c>
      <c r="J45" s="46"/>
    </row>
    <row r="46" spans="1:10" ht="27.6" x14ac:dyDescent="0.4">
      <c r="A46" s="5" t="s">
        <v>61</v>
      </c>
      <c r="B46" s="5" t="s">
        <v>62</v>
      </c>
      <c r="C46" s="5" t="s">
        <v>63</v>
      </c>
      <c r="D46" s="6" t="s">
        <v>64</v>
      </c>
      <c r="E46" s="64"/>
      <c r="F46" s="46"/>
      <c r="G46" s="21">
        <f>G47</f>
        <v>2228400</v>
      </c>
      <c r="H46" s="21"/>
      <c r="I46" s="21">
        <f>I47</f>
        <v>2228400</v>
      </c>
      <c r="J46" s="46"/>
    </row>
    <row r="47" spans="1:10" ht="27.6" x14ac:dyDescent="0.4">
      <c r="A47" s="5"/>
      <c r="B47" s="5"/>
      <c r="C47" s="5"/>
      <c r="D47" s="6"/>
      <c r="E47" s="64" t="s">
        <v>65</v>
      </c>
      <c r="F47" s="46">
        <v>2022</v>
      </c>
      <c r="G47" s="21">
        <v>2228400</v>
      </c>
      <c r="H47" s="21"/>
      <c r="I47" s="21">
        <v>2228400</v>
      </c>
      <c r="J47" s="32">
        <v>100</v>
      </c>
    </row>
    <row r="48" spans="1:10" ht="41.4" x14ac:dyDescent="0.4">
      <c r="A48" s="5" t="s">
        <v>66</v>
      </c>
      <c r="B48" s="5" t="s">
        <v>67</v>
      </c>
      <c r="C48" s="5" t="s">
        <v>63</v>
      </c>
      <c r="D48" s="6" t="s">
        <v>68</v>
      </c>
      <c r="E48" s="64"/>
      <c r="F48" s="46"/>
      <c r="G48" s="21">
        <f>G49</f>
        <v>1000000</v>
      </c>
      <c r="H48" s="21"/>
      <c r="I48" s="21">
        <f>I49</f>
        <v>1000000</v>
      </c>
      <c r="J48" s="46"/>
    </row>
    <row r="49" spans="1:10" ht="27.6" x14ac:dyDescent="0.4">
      <c r="A49" s="5"/>
      <c r="B49" s="5"/>
      <c r="C49" s="5"/>
      <c r="D49" s="6"/>
      <c r="E49" s="64" t="s">
        <v>69</v>
      </c>
      <c r="F49" s="46">
        <v>2022</v>
      </c>
      <c r="G49" s="21">
        <v>1000000</v>
      </c>
      <c r="H49" s="21"/>
      <c r="I49" s="21">
        <v>1000000</v>
      </c>
      <c r="J49" s="32">
        <v>100</v>
      </c>
    </row>
    <row r="50" spans="1:10" ht="41.4" x14ac:dyDescent="0.4">
      <c r="A50" s="1" t="s">
        <v>16</v>
      </c>
      <c r="B50" s="1"/>
      <c r="C50" s="1"/>
      <c r="D50" s="2" t="s">
        <v>17</v>
      </c>
      <c r="E50" s="60"/>
      <c r="F50" s="62"/>
      <c r="G50" s="63">
        <f>G51</f>
        <v>6677532235</v>
      </c>
      <c r="H50" s="63">
        <f t="shared" ref="H50:I50" si="9">H51</f>
        <v>358997938</v>
      </c>
      <c r="I50" s="63">
        <f t="shared" si="9"/>
        <v>248388560</v>
      </c>
      <c r="J50" s="62"/>
    </row>
    <row r="51" spans="1:10" ht="41.4" x14ac:dyDescent="0.4">
      <c r="A51" s="3" t="s">
        <v>18</v>
      </c>
      <c r="B51" s="1"/>
      <c r="C51" s="3"/>
      <c r="D51" s="4" t="s">
        <v>17</v>
      </c>
      <c r="E51" s="60"/>
      <c r="F51" s="46"/>
      <c r="G51" s="21">
        <f>G70+G65+G52</f>
        <v>6677532235</v>
      </c>
      <c r="H51" s="21">
        <f t="shared" ref="H51" si="10">H70+H65+H52</f>
        <v>358997938</v>
      </c>
      <c r="I51" s="21">
        <f>I70+I65+I52</f>
        <v>248388560</v>
      </c>
      <c r="J51" s="46"/>
    </row>
    <row r="52" spans="1:10" x14ac:dyDescent="0.4">
      <c r="A52" s="5" t="s">
        <v>135</v>
      </c>
      <c r="B52" s="5" t="s">
        <v>136</v>
      </c>
      <c r="C52" s="5" t="s">
        <v>55</v>
      </c>
      <c r="D52" s="6" t="s">
        <v>137</v>
      </c>
      <c r="E52" s="60"/>
      <c r="F52" s="46"/>
      <c r="G52" s="21">
        <f>G53+G54+G55+G57+G59+G61+G63+G64</f>
        <v>354521334</v>
      </c>
      <c r="H52" s="21">
        <f>H53+H54+H55+H57+H59+H61+H63+H64</f>
        <v>32448351</v>
      </c>
      <c r="I52" s="21">
        <f>I53+I54+I55+I57+I59+I61+I63+I64</f>
        <v>88100000</v>
      </c>
      <c r="J52" s="46"/>
    </row>
    <row r="53" spans="1:10" x14ac:dyDescent="0.4">
      <c r="A53" s="60"/>
      <c r="B53" s="60"/>
      <c r="C53" s="60"/>
      <c r="D53" s="60"/>
      <c r="E53" s="64" t="s">
        <v>140</v>
      </c>
      <c r="F53" s="46" t="s">
        <v>57</v>
      </c>
      <c r="G53" s="21">
        <v>43522709</v>
      </c>
      <c r="H53" s="21">
        <v>7974060</v>
      </c>
      <c r="I53" s="21">
        <v>8000000</v>
      </c>
      <c r="J53" s="32">
        <f>(H53+I53)/G53*100</f>
        <v>36.702816453819551</v>
      </c>
    </row>
    <row r="54" spans="1:10" x14ac:dyDescent="0.4">
      <c r="A54" s="60"/>
      <c r="B54" s="60"/>
      <c r="C54" s="60"/>
      <c r="D54" s="60"/>
      <c r="E54" s="64" t="s">
        <v>145</v>
      </c>
      <c r="F54" s="46" t="s">
        <v>146</v>
      </c>
      <c r="G54" s="21">
        <v>94424575</v>
      </c>
      <c r="H54" s="21">
        <v>20140878</v>
      </c>
      <c r="I54" s="21">
        <v>10000000</v>
      </c>
      <c r="J54" s="32">
        <f>(H54+I54)/G54*100</f>
        <v>31.920586351593322</v>
      </c>
    </row>
    <row r="55" spans="1:10" x14ac:dyDescent="0.4">
      <c r="A55" s="60"/>
      <c r="B55" s="60"/>
      <c r="C55" s="60"/>
      <c r="D55" s="60"/>
      <c r="E55" s="64" t="s">
        <v>151</v>
      </c>
      <c r="F55" s="46" t="s">
        <v>127</v>
      </c>
      <c r="G55" s="21">
        <v>81420000</v>
      </c>
      <c r="H55" s="21">
        <v>1268879</v>
      </c>
      <c r="I55" s="21">
        <v>30000000</v>
      </c>
      <c r="J55" s="32">
        <f>(H55+I55)/G55*100</f>
        <v>38.404420289855075</v>
      </c>
    </row>
    <row r="56" spans="1:10" x14ac:dyDescent="0.4">
      <c r="A56" s="60"/>
      <c r="B56" s="60"/>
      <c r="C56" s="60"/>
      <c r="D56" s="60"/>
      <c r="E56" s="47" t="s">
        <v>142</v>
      </c>
      <c r="F56" s="46"/>
      <c r="G56" s="21"/>
      <c r="H56" s="21"/>
      <c r="I56" s="21"/>
      <c r="J56" s="32"/>
    </row>
    <row r="57" spans="1:10" ht="27.6" x14ac:dyDescent="0.4">
      <c r="A57" s="60"/>
      <c r="B57" s="60"/>
      <c r="C57" s="60"/>
      <c r="D57" s="60"/>
      <c r="E57" s="64" t="s">
        <v>149</v>
      </c>
      <c r="F57" s="46" t="s">
        <v>133</v>
      </c>
      <c r="G57" s="21">
        <v>15000000</v>
      </c>
      <c r="H57" s="21"/>
      <c r="I57" s="21">
        <v>10000000</v>
      </c>
      <c r="J57" s="32">
        <f>(H57+I57)/G57*100</f>
        <v>66.666666666666657</v>
      </c>
    </row>
    <row r="58" spans="1:10" x14ac:dyDescent="0.4">
      <c r="A58" s="60"/>
      <c r="B58" s="60"/>
      <c r="C58" s="60"/>
      <c r="D58" s="60"/>
      <c r="E58" s="48" t="s">
        <v>147</v>
      </c>
      <c r="F58" s="46"/>
      <c r="G58" s="21"/>
      <c r="H58" s="21"/>
      <c r="I58" s="21"/>
      <c r="J58" s="32"/>
    </row>
    <row r="59" spans="1:10" ht="27.6" x14ac:dyDescent="0.4">
      <c r="A59" s="60"/>
      <c r="B59" s="60"/>
      <c r="C59" s="60"/>
      <c r="D59" s="60"/>
      <c r="E59" s="6" t="s">
        <v>148</v>
      </c>
      <c r="F59" s="46" t="s">
        <v>133</v>
      </c>
      <c r="G59" s="21">
        <v>28961140</v>
      </c>
      <c r="H59" s="21">
        <v>167775</v>
      </c>
      <c r="I59" s="21">
        <v>100000</v>
      </c>
      <c r="J59" s="32">
        <f>(H59+I59)/G59*100</f>
        <v>0.92460103435154828</v>
      </c>
    </row>
    <row r="60" spans="1:10" x14ac:dyDescent="0.4">
      <c r="A60" s="60"/>
      <c r="B60" s="60"/>
      <c r="C60" s="60"/>
      <c r="D60" s="60"/>
      <c r="E60" s="47" t="s">
        <v>143</v>
      </c>
      <c r="F60" s="46"/>
      <c r="G60" s="21"/>
      <c r="H60" s="21"/>
      <c r="I60" s="21"/>
      <c r="J60" s="32"/>
    </row>
    <row r="61" spans="1:10" x14ac:dyDescent="0.4">
      <c r="A61" s="60"/>
      <c r="B61" s="60"/>
      <c r="C61" s="60"/>
      <c r="D61" s="60"/>
      <c r="E61" s="64" t="s">
        <v>144</v>
      </c>
      <c r="F61" s="46" t="s">
        <v>127</v>
      </c>
      <c r="G61" s="21">
        <v>39238440</v>
      </c>
      <c r="H61" s="21">
        <v>1624298</v>
      </c>
      <c r="I61" s="21">
        <v>10000000</v>
      </c>
      <c r="J61" s="32">
        <f>(H61+I61)/G61*100</f>
        <v>29.624771015361468</v>
      </c>
    </row>
    <row r="62" spans="1:10" x14ac:dyDescent="0.4">
      <c r="A62" s="3"/>
      <c r="B62" s="1"/>
      <c r="C62" s="3"/>
      <c r="D62" s="4"/>
      <c r="E62" s="47" t="s">
        <v>138</v>
      </c>
      <c r="F62" s="46"/>
      <c r="G62" s="21"/>
      <c r="H62" s="21"/>
      <c r="I62" s="21"/>
      <c r="J62" s="46"/>
    </row>
    <row r="63" spans="1:10" x14ac:dyDescent="0.4">
      <c r="A63" s="3"/>
      <c r="B63" s="1"/>
      <c r="C63" s="3"/>
      <c r="D63" s="4"/>
      <c r="E63" s="64" t="s">
        <v>139</v>
      </c>
      <c r="F63" s="46" t="s">
        <v>127</v>
      </c>
      <c r="G63" s="21">
        <v>19279584</v>
      </c>
      <c r="H63" s="21">
        <v>634431</v>
      </c>
      <c r="I63" s="21">
        <v>10000000</v>
      </c>
      <c r="J63" s="32">
        <f t="shared" ref="J63:J64" si="11">(H63+I63)/G63*100</f>
        <v>55.159027290215391</v>
      </c>
    </row>
    <row r="64" spans="1:10" x14ac:dyDescent="0.4">
      <c r="A64" s="3"/>
      <c r="B64" s="1"/>
      <c r="C64" s="3"/>
      <c r="D64" s="4"/>
      <c r="E64" s="64" t="s">
        <v>141</v>
      </c>
      <c r="F64" s="46" t="s">
        <v>127</v>
      </c>
      <c r="G64" s="21">
        <v>32674886</v>
      </c>
      <c r="H64" s="21">
        <v>638030</v>
      </c>
      <c r="I64" s="21">
        <v>10000000</v>
      </c>
      <c r="J64" s="32">
        <f t="shared" si="11"/>
        <v>32.557206167452271</v>
      </c>
    </row>
    <row r="65" spans="1:13" ht="27.6" x14ac:dyDescent="0.4">
      <c r="A65" s="5" t="s">
        <v>128</v>
      </c>
      <c r="B65" s="5" t="s">
        <v>129</v>
      </c>
      <c r="C65" s="5" t="s">
        <v>130</v>
      </c>
      <c r="D65" s="6" t="s">
        <v>131</v>
      </c>
      <c r="E65" s="60"/>
      <c r="F65" s="46"/>
      <c r="G65" s="21">
        <f>G67+G69</f>
        <v>6138638330</v>
      </c>
      <c r="H65" s="21">
        <f t="shared" ref="H65:I65" si="12">H67+H69</f>
        <v>322541779</v>
      </c>
      <c r="I65" s="21">
        <f t="shared" si="12"/>
        <v>200000</v>
      </c>
      <c r="J65" s="46"/>
    </row>
    <row r="66" spans="1:13" x14ac:dyDescent="0.4">
      <c r="A66" s="3"/>
      <c r="B66" s="1"/>
      <c r="C66" s="3"/>
      <c r="D66" s="4"/>
      <c r="E66" s="8" t="s">
        <v>132</v>
      </c>
      <c r="F66" s="46"/>
      <c r="G66" s="21"/>
      <c r="H66" s="21"/>
      <c r="I66" s="21"/>
      <c r="J66" s="46"/>
    </row>
    <row r="67" spans="1:13" ht="27.6" x14ac:dyDescent="0.4">
      <c r="A67" s="60"/>
      <c r="B67" s="60"/>
      <c r="C67" s="60"/>
      <c r="D67" s="60"/>
      <c r="E67" s="64" t="s">
        <v>150</v>
      </c>
      <c r="F67" s="46" t="s">
        <v>100</v>
      </c>
      <c r="G67" s="21">
        <v>6138538330</v>
      </c>
      <c r="H67" s="21">
        <v>322541779</v>
      </c>
      <c r="I67" s="21">
        <v>100000</v>
      </c>
      <c r="J67" s="32">
        <f>(H67+I67)/G67*100</f>
        <v>5.2560033293789017</v>
      </c>
    </row>
    <row r="68" spans="1:13" x14ac:dyDescent="0.4">
      <c r="A68" s="3"/>
      <c r="B68" s="1"/>
      <c r="C68" s="3"/>
      <c r="D68" s="4"/>
      <c r="E68" s="7" t="s">
        <v>123</v>
      </c>
      <c r="F68" s="46"/>
      <c r="G68" s="21"/>
      <c r="H68" s="21"/>
      <c r="I68" s="21"/>
      <c r="J68" s="46"/>
    </row>
    <row r="69" spans="1:13" ht="41.4" x14ac:dyDescent="0.4">
      <c r="A69" s="60"/>
      <c r="B69" s="60"/>
      <c r="C69" s="60"/>
      <c r="D69" s="60"/>
      <c r="E69" s="64" t="s">
        <v>134</v>
      </c>
      <c r="F69" s="46" t="s">
        <v>133</v>
      </c>
      <c r="G69" s="21">
        <v>100000</v>
      </c>
      <c r="H69" s="21"/>
      <c r="I69" s="21">
        <v>100000</v>
      </c>
      <c r="J69" s="32">
        <f>(H69+I69)/G69*100</f>
        <v>100</v>
      </c>
    </row>
    <row r="70" spans="1:13" x14ac:dyDescent="0.4">
      <c r="A70" s="5" t="s">
        <v>38</v>
      </c>
      <c r="B70" s="5" t="s">
        <v>33</v>
      </c>
      <c r="C70" s="5" t="s">
        <v>34</v>
      </c>
      <c r="D70" s="6" t="s">
        <v>35</v>
      </c>
      <c r="E70" s="60"/>
      <c r="F70" s="46"/>
      <c r="G70" s="21">
        <f>G71+G73+G75</f>
        <v>184372571</v>
      </c>
      <c r="H70" s="21">
        <f t="shared" ref="H70" si="13">H71+H73+H75</f>
        <v>4007808</v>
      </c>
      <c r="I70" s="21">
        <f>I71+I73+I75</f>
        <v>160088560</v>
      </c>
      <c r="J70" s="46"/>
    </row>
    <row r="71" spans="1:13" ht="27.6" x14ac:dyDescent="0.4">
      <c r="A71" s="60"/>
      <c r="B71" s="60"/>
      <c r="C71" s="60"/>
      <c r="D71" s="60"/>
      <c r="E71" s="64" t="s">
        <v>39</v>
      </c>
      <c r="F71" s="46">
        <v>2022</v>
      </c>
      <c r="G71" s="21">
        <v>160008560</v>
      </c>
      <c r="H71" s="21"/>
      <c r="I71" s="21">
        <f>110008560+50000000</f>
        <v>160008560</v>
      </c>
      <c r="J71" s="32">
        <f>(H71+I71)/G71*100</f>
        <v>100</v>
      </c>
    </row>
    <row r="72" spans="1:13" x14ac:dyDescent="0.4">
      <c r="A72" s="60"/>
      <c r="B72" s="60"/>
      <c r="C72" s="60"/>
      <c r="D72" s="60"/>
      <c r="E72" s="7" t="s">
        <v>123</v>
      </c>
      <c r="F72" s="46"/>
      <c r="G72" s="21"/>
      <c r="H72" s="21"/>
      <c r="I72" s="21"/>
      <c r="J72" s="32"/>
    </row>
    <row r="73" spans="1:13" x14ac:dyDescent="0.4">
      <c r="A73" s="60"/>
      <c r="B73" s="60"/>
      <c r="C73" s="60"/>
      <c r="D73" s="60"/>
      <c r="E73" s="64" t="s">
        <v>124</v>
      </c>
      <c r="F73" s="46" t="s">
        <v>127</v>
      </c>
      <c r="G73" s="21">
        <v>12890902</v>
      </c>
      <c r="H73" s="21">
        <v>583217</v>
      </c>
      <c r="I73" s="21">
        <v>40000</v>
      </c>
      <c r="J73" s="32">
        <f>(H73+I73)/G73*100</f>
        <v>4.8345492037717763</v>
      </c>
    </row>
    <row r="74" spans="1:13" x14ac:dyDescent="0.4">
      <c r="A74" s="60"/>
      <c r="B74" s="60"/>
      <c r="C74" s="60"/>
      <c r="D74" s="60"/>
      <c r="E74" s="7" t="s">
        <v>126</v>
      </c>
      <c r="F74" s="46"/>
      <c r="G74" s="21"/>
      <c r="H74" s="21"/>
      <c r="I74" s="21"/>
      <c r="J74" s="32"/>
    </row>
    <row r="75" spans="1:13" ht="27.6" x14ac:dyDescent="0.4">
      <c r="A75" s="60"/>
      <c r="B75" s="60"/>
      <c r="C75" s="60"/>
      <c r="D75" s="60"/>
      <c r="E75" s="64" t="s">
        <v>125</v>
      </c>
      <c r="F75" s="46" t="s">
        <v>127</v>
      </c>
      <c r="G75" s="21">
        <v>11473109</v>
      </c>
      <c r="H75" s="21">
        <v>3424591</v>
      </c>
      <c r="I75" s="21">
        <v>40000</v>
      </c>
      <c r="J75" s="32">
        <f>(H75+I75)/G75*100</f>
        <v>30.197490497126804</v>
      </c>
    </row>
    <row r="76" spans="1:13" ht="27.6" x14ac:dyDescent="0.4">
      <c r="A76" s="1" t="s">
        <v>19</v>
      </c>
      <c r="B76" s="1"/>
      <c r="C76" s="1"/>
      <c r="D76" s="2" t="s">
        <v>20</v>
      </c>
      <c r="E76" s="60"/>
      <c r="F76" s="46"/>
      <c r="G76" s="63">
        <f>G77</f>
        <v>24422465874</v>
      </c>
      <c r="H76" s="63">
        <f>H77</f>
        <v>2637777792</v>
      </c>
      <c r="I76" s="63">
        <f t="shared" ref="I76" si="14">I77</f>
        <v>1391844586</v>
      </c>
      <c r="J76" s="67"/>
      <c r="K76" s="68"/>
      <c r="L76" s="69"/>
      <c r="M76" s="70"/>
    </row>
    <row r="77" spans="1:13" ht="27.6" x14ac:dyDescent="0.4">
      <c r="A77" s="3" t="s">
        <v>21</v>
      </c>
      <c r="B77" s="1"/>
      <c r="C77" s="3"/>
      <c r="D77" s="4" t="s">
        <v>20</v>
      </c>
      <c r="E77" s="60"/>
      <c r="F77" s="46"/>
      <c r="G77" s="21">
        <f>G78+G87+G94+G159+G209+G214+G260+G277+G288+G341</f>
        <v>24422465874</v>
      </c>
      <c r="H77" s="21">
        <f>H78+H87+H94+H159+H209+H214+H260+H277+H288+H341</f>
        <v>2637777792</v>
      </c>
      <c r="I77" s="21">
        <f>I78+I87+I94+I159+I209+I214+I260+I277+I288+I341</f>
        <v>1391844586</v>
      </c>
      <c r="J77" s="32"/>
      <c r="K77" s="68"/>
      <c r="L77" s="69"/>
      <c r="M77" s="70"/>
    </row>
    <row r="78" spans="1:13" ht="55.2" x14ac:dyDescent="0.4">
      <c r="A78" s="5" t="s">
        <v>152</v>
      </c>
      <c r="B78" s="5" t="s">
        <v>153</v>
      </c>
      <c r="C78" s="5" t="s">
        <v>154</v>
      </c>
      <c r="D78" s="6" t="s">
        <v>155</v>
      </c>
      <c r="E78" s="60"/>
      <c r="F78" s="46"/>
      <c r="G78" s="21">
        <f>G80+G82+G84+G86</f>
        <v>60547721</v>
      </c>
      <c r="H78" s="21">
        <f t="shared" ref="H78:I78" si="15">H80+H82+H84+H86</f>
        <v>56559795</v>
      </c>
      <c r="I78" s="21">
        <f t="shared" si="15"/>
        <v>3987926</v>
      </c>
      <c r="J78" s="46"/>
    </row>
    <row r="79" spans="1:13" x14ac:dyDescent="0.4">
      <c r="A79" s="5"/>
      <c r="B79" s="5"/>
      <c r="C79" s="5"/>
      <c r="D79" s="6"/>
      <c r="E79" s="9" t="s">
        <v>156</v>
      </c>
      <c r="F79" s="46"/>
      <c r="G79" s="21"/>
      <c r="H79" s="21"/>
      <c r="I79" s="21"/>
      <c r="J79" s="32"/>
      <c r="K79" s="71"/>
    </row>
    <row r="80" spans="1:13" s="50" customFormat="1" ht="27.6" x14ac:dyDescent="0.4">
      <c r="A80" s="5"/>
      <c r="B80" s="5"/>
      <c r="C80" s="5"/>
      <c r="D80" s="6"/>
      <c r="E80" s="6" t="s">
        <v>191</v>
      </c>
      <c r="F80" s="46" t="s">
        <v>195</v>
      </c>
      <c r="G80" s="21">
        <v>16668468</v>
      </c>
      <c r="H80" s="21">
        <v>15553904</v>
      </c>
      <c r="I80" s="21">
        <v>1114564</v>
      </c>
      <c r="J80" s="32">
        <f>(H80+I80)/G80*100</f>
        <v>100</v>
      </c>
      <c r="K80" s="71"/>
      <c r="M80" s="51"/>
    </row>
    <row r="81" spans="1:13" s="50" customFormat="1" x14ac:dyDescent="0.4">
      <c r="A81" s="5"/>
      <c r="B81" s="5"/>
      <c r="C81" s="5"/>
      <c r="D81" s="6"/>
      <c r="E81" s="9" t="s">
        <v>159</v>
      </c>
      <c r="F81" s="46"/>
      <c r="G81" s="21"/>
      <c r="H81" s="21"/>
      <c r="I81" s="21"/>
      <c r="J81" s="32"/>
      <c r="K81" s="71"/>
      <c r="M81" s="51"/>
    </row>
    <row r="82" spans="1:13" s="50" customFormat="1" ht="27.6" x14ac:dyDescent="0.4">
      <c r="A82" s="5"/>
      <c r="B82" s="5"/>
      <c r="C82" s="5"/>
      <c r="D82" s="6"/>
      <c r="E82" s="6" t="s">
        <v>194</v>
      </c>
      <c r="F82" s="46" t="s">
        <v>197</v>
      </c>
      <c r="G82" s="21">
        <v>15653132</v>
      </c>
      <c r="H82" s="21">
        <v>14640970</v>
      </c>
      <c r="I82" s="21">
        <v>1012162</v>
      </c>
      <c r="J82" s="32">
        <f>(H82+I82)/G82*100</f>
        <v>100</v>
      </c>
      <c r="K82" s="71"/>
      <c r="M82" s="51"/>
    </row>
    <row r="83" spans="1:13" s="50" customFormat="1" x14ac:dyDescent="0.4">
      <c r="A83" s="5"/>
      <c r="B83" s="5"/>
      <c r="C83" s="5"/>
      <c r="D83" s="6"/>
      <c r="E83" s="9" t="s">
        <v>157</v>
      </c>
      <c r="F83" s="46"/>
      <c r="G83" s="21"/>
      <c r="H83" s="21"/>
      <c r="I83" s="21"/>
      <c r="J83" s="21"/>
      <c r="K83" s="71"/>
      <c r="M83" s="51"/>
    </row>
    <row r="84" spans="1:13" s="50" customFormat="1" ht="27.6" x14ac:dyDescent="0.4">
      <c r="A84" s="5"/>
      <c r="B84" s="5"/>
      <c r="C84" s="5"/>
      <c r="D84" s="6"/>
      <c r="E84" s="6" t="s">
        <v>192</v>
      </c>
      <c r="F84" s="46" t="s">
        <v>196</v>
      </c>
      <c r="G84" s="21">
        <v>13613568</v>
      </c>
      <c r="H84" s="21">
        <v>12719610</v>
      </c>
      <c r="I84" s="21">
        <v>893958</v>
      </c>
      <c r="J84" s="32">
        <f>(H84+I84)/G84*100</f>
        <v>100</v>
      </c>
      <c r="K84" s="71"/>
      <c r="M84" s="51"/>
    </row>
    <row r="85" spans="1:13" s="50" customFormat="1" x14ac:dyDescent="0.4">
      <c r="A85" s="5"/>
      <c r="B85" s="5"/>
      <c r="C85" s="5"/>
      <c r="D85" s="6"/>
      <c r="E85" s="9" t="s">
        <v>158</v>
      </c>
      <c r="F85" s="46"/>
      <c r="G85" s="21"/>
      <c r="H85" s="21"/>
      <c r="I85" s="21"/>
      <c r="J85" s="32"/>
      <c r="K85" s="71"/>
      <c r="M85" s="51"/>
    </row>
    <row r="86" spans="1:13" s="50" customFormat="1" ht="43.8" customHeight="1" x14ac:dyDescent="0.4">
      <c r="A86" s="5"/>
      <c r="B86" s="5"/>
      <c r="C86" s="5"/>
      <c r="D86" s="6"/>
      <c r="E86" s="6" t="s">
        <v>193</v>
      </c>
      <c r="F86" s="46" t="s">
        <v>196</v>
      </c>
      <c r="G86" s="21">
        <v>14612553</v>
      </c>
      <c r="H86" s="21">
        <f>G86-I86</f>
        <v>13645311</v>
      </c>
      <c r="I86" s="21">
        <v>967242</v>
      </c>
      <c r="J86" s="32">
        <f>(H86+I86)/G86*100</f>
        <v>100</v>
      </c>
      <c r="K86" s="71"/>
      <c r="M86" s="51"/>
    </row>
    <row r="87" spans="1:13" s="50" customFormat="1" x14ac:dyDescent="0.4">
      <c r="A87" s="5" t="s">
        <v>160</v>
      </c>
      <c r="B87" s="5" t="s">
        <v>136</v>
      </c>
      <c r="C87" s="5" t="s">
        <v>55</v>
      </c>
      <c r="D87" s="6" t="s">
        <v>137</v>
      </c>
      <c r="E87" s="60"/>
      <c r="F87" s="46"/>
      <c r="G87" s="21">
        <f>G89+G90+G92+G93</f>
        <v>1700800000</v>
      </c>
      <c r="H87" s="21">
        <f t="shared" ref="H87:I87" si="16">H89+H90+H92+H93</f>
        <v>800000</v>
      </c>
      <c r="I87" s="21">
        <f t="shared" si="16"/>
        <v>4765000</v>
      </c>
      <c r="J87" s="46"/>
      <c r="K87" s="49"/>
      <c r="M87" s="51"/>
    </row>
    <row r="88" spans="1:13" s="50" customFormat="1" x14ac:dyDescent="0.4">
      <c r="A88" s="3"/>
      <c r="B88" s="1"/>
      <c r="C88" s="3"/>
      <c r="D88" s="4"/>
      <c r="E88" s="9" t="s">
        <v>132</v>
      </c>
      <c r="F88" s="46"/>
      <c r="G88" s="63"/>
      <c r="H88" s="63"/>
      <c r="I88" s="63"/>
      <c r="J88" s="62"/>
      <c r="K88" s="71"/>
      <c r="M88" s="51"/>
    </row>
    <row r="89" spans="1:13" s="50" customFormat="1" ht="27.6" x14ac:dyDescent="0.4">
      <c r="A89" s="3"/>
      <c r="B89" s="1"/>
      <c r="C89" s="3"/>
      <c r="D89" s="4"/>
      <c r="E89" s="6" t="s">
        <v>198</v>
      </c>
      <c r="F89" s="46" t="s">
        <v>199</v>
      </c>
      <c r="G89" s="21">
        <v>1500000000</v>
      </c>
      <c r="H89" s="21">
        <v>0</v>
      </c>
      <c r="I89" s="21">
        <v>50000</v>
      </c>
      <c r="J89" s="32">
        <f>(H89+I89)/G89*100</f>
        <v>3.3333333333333335E-3</v>
      </c>
      <c r="K89" s="71"/>
      <c r="M89" s="51"/>
    </row>
    <row r="90" spans="1:13" s="50" customFormat="1" ht="41.4" x14ac:dyDescent="0.4">
      <c r="A90" s="3"/>
      <c r="B90" s="1"/>
      <c r="C90" s="3"/>
      <c r="D90" s="4"/>
      <c r="E90" s="6" t="s">
        <v>200</v>
      </c>
      <c r="F90" s="46" t="s">
        <v>133</v>
      </c>
      <c r="G90" s="21">
        <v>100000000</v>
      </c>
      <c r="H90" s="21">
        <v>0</v>
      </c>
      <c r="I90" s="21">
        <v>3500000</v>
      </c>
      <c r="J90" s="32">
        <f>(H90+I90)/G90*100</f>
        <v>3.5000000000000004</v>
      </c>
      <c r="K90" s="71"/>
      <c r="M90" s="51"/>
    </row>
    <row r="91" spans="1:13" s="50" customFormat="1" x14ac:dyDescent="0.4">
      <c r="A91" s="3"/>
      <c r="B91" s="1"/>
      <c r="C91" s="3"/>
      <c r="D91" s="4"/>
      <c r="E91" s="9" t="s">
        <v>156</v>
      </c>
      <c r="F91" s="61"/>
      <c r="G91" s="72"/>
      <c r="H91" s="72"/>
      <c r="I91" s="72"/>
      <c r="J91" s="46"/>
      <c r="K91" s="71"/>
      <c r="M91" s="51"/>
    </row>
    <row r="92" spans="1:13" s="50" customFormat="1" ht="41.4" x14ac:dyDescent="0.4">
      <c r="A92" s="3"/>
      <c r="B92" s="1"/>
      <c r="C92" s="3"/>
      <c r="D92" s="4"/>
      <c r="E92" s="6" t="s">
        <v>201</v>
      </c>
      <c r="F92" s="46" t="s">
        <v>133</v>
      </c>
      <c r="G92" s="21">
        <v>100000000</v>
      </c>
      <c r="H92" s="21">
        <v>100000</v>
      </c>
      <c r="I92" s="21">
        <v>1115000</v>
      </c>
      <c r="J92" s="32">
        <f>(H92+I92)/G92*100</f>
        <v>1.2149999999999999</v>
      </c>
      <c r="K92" s="49"/>
      <c r="M92" s="51"/>
    </row>
    <row r="93" spans="1:13" s="50" customFormat="1" ht="43.8" customHeight="1" x14ac:dyDescent="0.4">
      <c r="A93" s="3"/>
      <c r="B93" s="1"/>
      <c r="C93" s="3"/>
      <c r="D93" s="4"/>
      <c r="E93" s="6" t="s">
        <v>202</v>
      </c>
      <c r="F93" s="46" t="s">
        <v>195</v>
      </c>
      <c r="G93" s="21">
        <v>800000</v>
      </c>
      <c r="H93" s="21">
        <v>700000</v>
      </c>
      <c r="I93" s="21">
        <v>100000</v>
      </c>
      <c r="J93" s="32">
        <f>(H93+I93)/G93*100</f>
        <v>100</v>
      </c>
      <c r="K93" s="71"/>
      <c r="M93" s="51"/>
    </row>
    <row r="94" spans="1:13" s="50" customFormat="1" x14ac:dyDescent="0.4">
      <c r="A94" s="5" t="s">
        <v>161</v>
      </c>
      <c r="B94" s="5" t="s">
        <v>162</v>
      </c>
      <c r="C94" s="10" t="s">
        <v>55</v>
      </c>
      <c r="D94" s="6" t="s">
        <v>163</v>
      </c>
      <c r="E94" s="60"/>
      <c r="F94" s="46"/>
      <c r="G94" s="21">
        <f>G95+G101+G103+G104+G105+G107+G109+G110+G111+G112+G113+G114+G115+G116+G117+G118+G119+G120+G121+G122+G123+G124+G125+G127+G126+G128+G129+G131+G132+G134+G135+G136+G138+G140+G142+++G144+G146+G148+G150+G152+G154+G156+G158</f>
        <v>2229441398</v>
      </c>
      <c r="H94" s="21">
        <f>H95+H101+H103+H104+H105+H107+H109+H110+H111+H112+H113+H114+H115+H116+H117+H118+H119+H120+H121+H122+H123+H124+H125+H127+H126+H128+H129+H131+H132+H134+H135+H136+H138+H140+H142+++H144+H146+H148+H150+H152+H154+H156+H158</f>
        <v>289062445</v>
      </c>
      <c r="I94" s="21">
        <f>I95+I101+I103+I104+I105+I107+I109+I110+I111+I112+I113+I114+I115+I116+I117+I118+I119+I120+I121+I122+I123+I124+I125+I127+I126+I128+I129+I131+I132+I134+I135+I136+I138+I140+I142+++I144+I146+I148+I150+I152+I154+I156+I158</f>
        <v>374965537</v>
      </c>
      <c r="J94" s="32"/>
      <c r="K94" s="68"/>
      <c r="M94" s="51"/>
    </row>
    <row r="95" spans="1:13" ht="27.6" x14ac:dyDescent="0.4">
      <c r="A95" s="5"/>
      <c r="B95" s="5"/>
      <c r="C95" s="10"/>
      <c r="D95" s="6"/>
      <c r="E95" s="6" t="s">
        <v>413</v>
      </c>
      <c r="F95" s="46"/>
      <c r="G95" s="21">
        <f>G96+G97+G98+G99+G100</f>
        <v>445000000</v>
      </c>
      <c r="H95" s="21">
        <f t="shared" ref="H95:I95" si="17">H96+H97+H98+H99+H100</f>
        <v>300000</v>
      </c>
      <c r="I95" s="21">
        <f t="shared" si="17"/>
        <v>13780000</v>
      </c>
      <c r="J95" s="32">
        <f t="shared" ref="J95:J101" si="18">(H95+I95)/G95*100</f>
        <v>3.1640449438202247</v>
      </c>
    </row>
    <row r="96" spans="1:13" s="76" customFormat="1" ht="41.4" x14ac:dyDescent="0.4">
      <c r="A96" s="36"/>
      <c r="B96" s="36"/>
      <c r="C96" s="39"/>
      <c r="D96" s="26"/>
      <c r="E96" s="26" t="s">
        <v>206</v>
      </c>
      <c r="F96" s="27" t="s">
        <v>133</v>
      </c>
      <c r="G96" s="35">
        <v>150000000</v>
      </c>
      <c r="H96" s="35">
        <v>0</v>
      </c>
      <c r="I96" s="35">
        <v>4900000</v>
      </c>
      <c r="J96" s="73">
        <f t="shared" si="18"/>
        <v>3.2666666666666662</v>
      </c>
      <c r="K96" s="74"/>
      <c r="L96" s="75"/>
    </row>
    <row r="97" spans="1:13" s="76" customFormat="1" ht="55.2" x14ac:dyDescent="0.4">
      <c r="A97" s="36"/>
      <c r="B97" s="36"/>
      <c r="C97" s="39"/>
      <c r="D97" s="26"/>
      <c r="E97" s="26" t="s">
        <v>207</v>
      </c>
      <c r="F97" s="27" t="s">
        <v>133</v>
      </c>
      <c r="G97" s="35">
        <v>150000000</v>
      </c>
      <c r="H97" s="35">
        <v>0</v>
      </c>
      <c r="I97" s="35">
        <v>3100000</v>
      </c>
      <c r="J97" s="73">
        <f t="shared" si="18"/>
        <v>2.0666666666666664</v>
      </c>
      <c r="K97" s="74"/>
      <c r="L97" s="75"/>
    </row>
    <row r="98" spans="1:13" s="76" customFormat="1" ht="45" customHeight="1" x14ac:dyDescent="0.4">
      <c r="A98" s="36"/>
      <c r="B98" s="36"/>
      <c r="C98" s="39"/>
      <c r="D98" s="26"/>
      <c r="E98" s="26" t="s">
        <v>209</v>
      </c>
      <c r="F98" s="27" t="s">
        <v>127</v>
      </c>
      <c r="G98" s="35">
        <v>25000000</v>
      </c>
      <c r="H98" s="35">
        <v>100000</v>
      </c>
      <c r="I98" s="35">
        <v>4000000</v>
      </c>
      <c r="J98" s="73">
        <f t="shared" si="18"/>
        <v>16.400000000000002</v>
      </c>
      <c r="K98" s="74"/>
      <c r="L98" s="75"/>
    </row>
    <row r="99" spans="1:13" ht="52.5" customHeight="1" x14ac:dyDescent="0.4">
      <c r="A99" s="5"/>
      <c r="B99" s="5"/>
      <c r="C99" s="10"/>
      <c r="D99" s="6"/>
      <c r="E99" s="26" t="s">
        <v>208</v>
      </c>
      <c r="F99" s="27" t="s">
        <v>127</v>
      </c>
      <c r="G99" s="35">
        <v>50000000</v>
      </c>
      <c r="H99" s="35">
        <v>100000</v>
      </c>
      <c r="I99" s="35">
        <v>1480000</v>
      </c>
      <c r="J99" s="73">
        <f t="shared" si="18"/>
        <v>3.16</v>
      </c>
    </row>
    <row r="100" spans="1:13" s="70" customFormat="1" ht="61.5" customHeight="1" x14ac:dyDescent="0.4">
      <c r="A100" s="40"/>
      <c r="B100" s="40"/>
      <c r="C100" s="41"/>
      <c r="D100" s="13"/>
      <c r="E100" s="26" t="s">
        <v>245</v>
      </c>
      <c r="F100" s="27" t="s">
        <v>127</v>
      </c>
      <c r="G100" s="35">
        <v>70000000</v>
      </c>
      <c r="H100" s="35">
        <v>100000</v>
      </c>
      <c r="I100" s="35">
        <v>300000</v>
      </c>
      <c r="J100" s="73">
        <f t="shared" si="18"/>
        <v>0.5714285714285714</v>
      </c>
      <c r="K100" s="49"/>
      <c r="L100" s="50"/>
    </row>
    <row r="101" spans="1:13" ht="41.4" x14ac:dyDescent="0.4">
      <c r="A101" s="5"/>
      <c r="B101" s="5"/>
      <c r="C101" s="10"/>
      <c r="D101" s="6"/>
      <c r="E101" s="6" t="s">
        <v>210</v>
      </c>
      <c r="F101" s="17" t="s">
        <v>133</v>
      </c>
      <c r="G101" s="21">
        <v>9600000</v>
      </c>
      <c r="H101" s="21">
        <v>0</v>
      </c>
      <c r="I101" s="21">
        <v>100000</v>
      </c>
      <c r="J101" s="32">
        <f t="shared" si="18"/>
        <v>1.0416666666666665</v>
      </c>
    </row>
    <row r="102" spans="1:13" x14ac:dyDescent="0.4">
      <c r="A102" s="5"/>
      <c r="B102" s="5"/>
      <c r="C102" s="10"/>
      <c r="D102" s="6"/>
      <c r="E102" s="9" t="s">
        <v>132</v>
      </c>
      <c r="F102" s="14"/>
      <c r="G102" s="77"/>
      <c r="H102" s="77"/>
      <c r="I102" s="77"/>
      <c r="J102" s="77"/>
    </row>
    <row r="103" spans="1:13" ht="61.2" customHeight="1" x14ac:dyDescent="0.4">
      <c r="A103" s="5"/>
      <c r="B103" s="5"/>
      <c r="C103" s="10"/>
      <c r="D103" s="6"/>
      <c r="E103" s="15" t="s">
        <v>203</v>
      </c>
      <c r="F103" s="17" t="s">
        <v>204</v>
      </c>
      <c r="G103" s="21">
        <v>21805683</v>
      </c>
      <c r="H103" s="21">
        <v>4606889</v>
      </c>
      <c r="I103" s="21">
        <v>17198794</v>
      </c>
      <c r="J103" s="32">
        <f t="shared" ref="J103:J158" si="19">(H103+I103)/G103*100</f>
        <v>100</v>
      </c>
    </row>
    <row r="104" spans="1:13" ht="41.4" x14ac:dyDescent="0.4">
      <c r="A104" s="5"/>
      <c r="B104" s="5"/>
      <c r="C104" s="10"/>
      <c r="D104" s="6"/>
      <c r="E104" s="6" t="s">
        <v>432</v>
      </c>
      <c r="F104" s="16" t="s">
        <v>195</v>
      </c>
      <c r="G104" s="21">
        <v>13247916</v>
      </c>
      <c r="H104" s="21">
        <v>3699996</v>
      </c>
      <c r="I104" s="21">
        <v>9547920</v>
      </c>
      <c r="J104" s="32">
        <f>(H104+I104)/G104*100</f>
        <v>100</v>
      </c>
    </row>
    <row r="105" spans="1:13" ht="38.25" customHeight="1" x14ac:dyDescent="0.4">
      <c r="A105" s="5"/>
      <c r="B105" s="5"/>
      <c r="C105" s="10"/>
      <c r="D105" s="6"/>
      <c r="E105" s="6" t="s">
        <v>205</v>
      </c>
      <c r="F105" s="16" t="s">
        <v>127</v>
      </c>
      <c r="G105" s="21">
        <v>48407797</v>
      </c>
      <c r="H105" s="21">
        <v>1000000</v>
      </c>
      <c r="I105" s="21">
        <v>30000000</v>
      </c>
      <c r="J105" s="32">
        <f t="shared" si="19"/>
        <v>64.039270367953321</v>
      </c>
    </row>
    <row r="106" spans="1:13" x14ac:dyDescent="0.4">
      <c r="A106" s="5"/>
      <c r="B106" s="5"/>
      <c r="C106" s="10"/>
      <c r="D106" s="6"/>
      <c r="E106" s="9" t="s">
        <v>164</v>
      </c>
      <c r="F106" s="17"/>
      <c r="G106" s="21"/>
      <c r="H106" s="21"/>
      <c r="I106" s="21"/>
      <c r="J106" s="32"/>
    </row>
    <row r="107" spans="1:13" ht="41.4" x14ac:dyDescent="0.4">
      <c r="A107" s="5"/>
      <c r="B107" s="5"/>
      <c r="C107" s="10"/>
      <c r="D107" s="6"/>
      <c r="E107" s="6" t="s">
        <v>211</v>
      </c>
      <c r="F107" s="17" t="s">
        <v>196</v>
      </c>
      <c r="G107" s="21">
        <v>3132711</v>
      </c>
      <c r="H107" s="21">
        <v>960000</v>
      </c>
      <c r="I107" s="21">
        <v>2172711</v>
      </c>
      <c r="J107" s="32">
        <f t="shared" si="19"/>
        <v>100</v>
      </c>
    </row>
    <row r="108" spans="1:13" x14ac:dyDescent="0.4">
      <c r="A108" s="5"/>
      <c r="B108" s="5"/>
      <c r="C108" s="10"/>
      <c r="D108" s="6"/>
      <c r="E108" s="9" t="s">
        <v>156</v>
      </c>
      <c r="F108" s="17"/>
      <c r="G108" s="21"/>
      <c r="H108" s="21"/>
      <c r="I108" s="21"/>
      <c r="J108" s="32"/>
    </row>
    <row r="109" spans="1:13" ht="41.4" x14ac:dyDescent="0.4">
      <c r="A109" s="5"/>
      <c r="B109" s="5"/>
      <c r="C109" s="10"/>
      <c r="D109" s="6"/>
      <c r="E109" s="6" t="s">
        <v>212</v>
      </c>
      <c r="F109" s="17" t="s">
        <v>195</v>
      </c>
      <c r="G109" s="21">
        <v>16506865</v>
      </c>
      <c r="H109" s="21">
        <v>500000</v>
      </c>
      <c r="I109" s="21">
        <v>16000000</v>
      </c>
      <c r="J109" s="32">
        <f t="shared" si="19"/>
        <v>99.958411242837457</v>
      </c>
    </row>
    <row r="110" spans="1:13" ht="41.4" x14ac:dyDescent="0.4">
      <c r="A110" s="5"/>
      <c r="B110" s="5"/>
      <c r="C110" s="10"/>
      <c r="D110" s="6"/>
      <c r="E110" s="6" t="s">
        <v>213</v>
      </c>
      <c r="F110" s="17" t="s">
        <v>195</v>
      </c>
      <c r="G110" s="21">
        <v>13488234</v>
      </c>
      <c r="H110" s="21">
        <v>138543</v>
      </c>
      <c r="I110" s="21">
        <v>13349691</v>
      </c>
      <c r="J110" s="32">
        <f t="shared" si="19"/>
        <v>100</v>
      </c>
      <c r="M110" s="78"/>
    </row>
    <row r="111" spans="1:13" ht="41.4" x14ac:dyDescent="0.4">
      <c r="A111" s="5"/>
      <c r="B111" s="5"/>
      <c r="C111" s="10"/>
      <c r="D111" s="6"/>
      <c r="E111" s="6" t="s">
        <v>415</v>
      </c>
      <c r="F111" s="17" t="s">
        <v>127</v>
      </c>
      <c r="G111" s="21">
        <v>45802176</v>
      </c>
      <c r="H111" s="21">
        <v>12000000</v>
      </c>
      <c r="I111" s="21">
        <v>13800000</v>
      </c>
      <c r="J111" s="32">
        <f t="shared" si="19"/>
        <v>56.329201477239856</v>
      </c>
    </row>
    <row r="112" spans="1:13" ht="41.4" x14ac:dyDescent="0.4">
      <c r="A112" s="5"/>
      <c r="B112" s="5"/>
      <c r="C112" s="10"/>
      <c r="D112" s="6"/>
      <c r="E112" s="6" t="s">
        <v>416</v>
      </c>
      <c r="F112" s="17" t="s">
        <v>100</v>
      </c>
      <c r="G112" s="21">
        <v>97986500</v>
      </c>
      <c r="H112" s="21">
        <v>15000000</v>
      </c>
      <c r="I112" s="21">
        <v>10000000</v>
      </c>
      <c r="J112" s="32">
        <f t="shared" si="19"/>
        <v>25.513718726559269</v>
      </c>
    </row>
    <row r="113" spans="1:10" ht="61.2" customHeight="1" x14ac:dyDescent="0.4">
      <c r="A113" s="5"/>
      <c r="B113" s="5"/>
      <c r="C113" s="10"/>
      <c r="D113" s="6"/>
      <c r="E113" s="6" t="s">
        <v>214</v>
      </c>
      <c r="F113" s="17" t="s">
        <v>133</v>
      </c>
      <c r="G113" s="21">
        <v>40000000</v>
      </c>
      <c r="H113" s="21">
        <v>0</v>
      </c>
      <c r="I113" s="21">
        <v>100000</v>
      </c>
      <c r="J113" s="32">
        <f t="shared" si="19"/>
        <v>0.25</v>
      </c>
    </row>
    <row r="114" spans="1:10" ht="69" x14ac:dyDescent="0.4">
      <c r="A114" s="5"/>
      <c r="B114" s="5"/>
      <c r="C114" s="10"/>
      <c r="D114" s="6"/>
      <c r="E114" s="6" t="s">
        <v>215</v>
      </c>
      <c r="F114" s="17" t="s">
        <v>133</v>
      </c>
      <c r="G114" s="21">
        <v>40000000</v>
      </c>
      <c r="H114" s="21">
        <v>0</v>
      </c>
      <c r="I114" s="21">
        <v>100000</v>
      </c>
      <c r="J114" s="32">
        <f t="shared" si="19"/>
        <v>0.25</v>
      </c>
    </row>
    <row r="115" spans="1:10" ht="57" customHeight="1" x14ac:dyDescent="0.4">
      <c r="A115" s="5"/>
      <c r="B115" s="5"/>
      <c r="C115" s="10"/>
      <c r="D115" s="6"/>
      <c r="E115" s="6" t="s">
        <v>216</v>
      </c>
      <c r="F115" s="17" t="s">
        <v>133</v>
      </c>
      <c r="G115" s="21">
        <v>40000000</v>
      </c>
      <c r="H115" s="21">
        <v>0</v>
      </c>
      <c r="I115" s="21">
        <v>100000</v>
      </c>
      <c r="J115" s="32">
        <f t="shared" si="19"/>
        <v>0.25</v>
      </c>
    </row>
    <row r="116" spans="1:10" ht="58.8" customHeight="1" x14ac:dyDescent="0.4">
      <c r="A116" s="5"/>
      <c r="B116" s="5"/>
      <c r="C116" s="10"/>
      <c r="D116" s="6"/>
      <c r="E116" s="6" t="s">
        <v>217</v>
      </c>
      <c r="F116" s="17" t="s">
        <v>133</v>
      </c>
      <c r="G116" s="21">
        <v>40000000</v>
      </c>
      <c r="H116" s="21">
        <v>0</v>
      </c>
      <c r="I116" s="21">
        <v>100000</v>
      </c>
      <c r="J116" s="32">
        <f t="shared" si="19"/>
        <v>0.25</v>
      </c>
    </row>
    <row r="117" spans="1:10" ht="55.2" x14ac:dyDescent="0.4">
      <c r="A117" s="5"/>
      <c r="B117" s="5"/>
      <c r="C117" s="10"/>
      <c r="D117" s="6"/>
      <c r="E117" s="6" t="s">
        <v>218</v>
      </c>
      <c r="F117" s="17" t="s">
        <v>133</v>
      </c>
      <c r="G117" s="21">
        <v>40000000</v>
      </c>
      <c r="H117" s="21">
        <v>0</v>
      </c>
      <c r="I117" s="21">
        <v>100000</v>
      </c>
      <c r="J117" s="32">
        <f t="shared" si="19"/>
        <v>0.25</v>
      </c>
    </row>
    <row r="118" spans="1:10" ht="60.75" customHeight="1" x14ac:dyDescent="0.4">
      <c r="A118" s="5"/>
      <c r="B118" s="5"/>
      <c r="C118" s="10"/>
      <c r="D118" s="6"/>
      <c r="E118" s="6" t="s">
        <v>219</v>
      </c>
      <c r="F118" s="17" t="s">
        <v>133</v>
      </c>
      <c r="G118" s="21">
        <v>40000000</v>
      </c>
      <c r="H118" s="21">
        <v>0</v>
      </c>
      <c r="I118" s="21">
        <v>100000</v>
      </c>
      <c r="J118" s="32">
        <f t="shared" si="19"/>
        <v>0.25</v>
      </c>
    </row>
    <row r="119" spans="1:10" ht="55.2" x14ac:dyDescent="0.4">
      <c r="A119" s="5"/>
      <c r="B119" s="5"/>
      <c r="C119" s="10"/>
      <c r="D119" s="6"/>
      <c r="E119" s="6" t="s">
        <v>220</v>
      </c>
      <c r="F119" s="17" t="s">
        <v>133</v>
      </c>
      <c r="G119" s="21">
        <v>40000000</v>
      </c>
      <c r="H119" s="21">
        <v>0</v>
      </c>
      <c r="I119" s="21">
        <v>100000</v>
      </c>
      <c r="J119" s="32">
        <f t="shared" si="19"/>
        <v>0.25</v>
      </c>
    </row>
    <row r="120" spans="1:10" ht="55.2" x14ac:dyDescent="0.4">
      <c r="A120" s="5"/>
      <c r="B120" s="5"/>
      <c r="C120" s="10"/>
      <c r="D120" s="6"/>
      <c r="E120" s="6" t="s">
        <v>221</v>
      </c>
      <c r="F120" s="17" t="s">
        <v>133</v>
      </c>
      <c r="G120" s="21">
        <v>40000000</v>
      </c>
      <c r="H120" s="21">
        <v>0</v>
      </c>
      <c r="I120" s="21">
        <v>100000</v>
      </c>
      <c r="J120" s="32">
        <f t="shared" si="19"/>
        <v>0.25</v>
      </c>
    </row>
    <row r="121" spans="1:10" ht="41.4" x14ac:dyDescent="0.4">
      <c r="A121" s="5"/>
      <c r="B121" s="5"/>
      <c r="C121" s="10"/>
      <c r="D121" s="6"/>
      <c r="E121" s="6" t="s">
        <v>222</v>
      </c>
      <c r="F121" s="17" t="s">
        <v>133</v>
      </c>
      <c r="G121" s="21">
        <v>40000000</v>
      </c>
      <c r="H121" s="21">
        <v>0</v>
      </c>
      <c r="I121" s="21">
        <v>100000</v>
      </c>
      <c r="J121" s="32">
        <f t="shared" si="19"/>
        <v>0.25</v>
      </c>
    </row>
    <row r="122" spans="1:10" ht="55.2" x14ac:dyDescent="0.4">
      <c r="A122" s="5"/>
      <c r="B122" s="5"/>
      <c r="C122" s="10"/>
      <c r="D122" s="6"/>
      <c r="E122" s="6" t="s">
        <v>223</v>
      </c>
      <c r="F122" s="17" t="s">
        <v>133</v>
      </c>
      <c r="G122" s="21">
        <v>40000000</v>
      </c>
      <c r="H122" s="21">
        <v>0</v>
      </c>
      <c r="I122" s="21">
        <v>100000</v>
      </c>
      <c r="J122" s="32">
        <f t="shared" si="19"/>
        <v>0.25</v>
      </c>
    </row>
    <row r="123" spans="1:10" ht="55.2" x14ac:dyDescent="0.4">
      <c r="A123" s="5"/>
      <c r="B123" s="5"/>
      <c r="C123" s="10"/>
      <c r="D123" s="6"/>
      <c r="E123" s="6" t="s">
        <v>224</v>
      </c>
      <c r="F123" s="17" t="s">
        <v>133</v>
      </c>
      <c r="G123" s="21">
        <v>40000000</v>
      </c>
      <c r="H123" s="21">
        <v>0</v>
      </c>
      <c r="I123" s="21">
        <v>100000</v>
      </c>
      <c r="J123" s="32">
        <f t="shared" si="19"/>
        <v>0.25</v>
      </c>
    </row>
    <row r="124" spans="1:10" ht="41.4" x14ac:dyDescent="0.4">
      <c r="A124" s="5"/>
      <c r="B124" s="5"/>
      <c r="C124" s="10"/>
      <c r="D124" s="6"/>
      <c r="E124" s="6" t="s">
        <v>225</v>
      </c>
      <c r="F124" s="17" t="s">
        <v>133</v>
      </c>
      <c r="G124" s="21">
        <v>40000000</v>
      </c>
      <c r="H124" s="21">
        <v>0</v>
      </c>
      <c r="I124" s="21">
        <v>100000</v>
      </c>
      <c r="J124" s="32">
        <f t="shared" si="19"/>
        <v>0.25</v>
      </c>
    </row>
    <row r="125" spans="1:10" ht="55.2" x14ac:dyDescent="0.4">
      <c r="A125" s="5"/>
      <c r="B125" s="5"/>
      <c r="C125" s="10"/>
      <c r="D125" s="6"/>
      <c r="E125" s="6" t="s">
        <v>226</v>
      </c>
      <c r="F125" s="17" t="s">
        <v>133</v>
      </c>
      <c r="G125" s="21">
        <v>40000000</v>
      </c>
      <c r="H125" s="21">
        <v>0</v>
      </c>
      <c r="I125" s="21">
        <v>100000</v>
      </c>
      <c r="J125" s="32">
        <f t="shared" si="19"/>
        <v>0.25</v>
      </c>
    </row>
    <row r="126" spans="1:10" ht="55.2" x14ac:dyDescent="0.4">
      <c r="A126" s="5"/>
      <c r="B126" s="5"/>
      <c r="C126" s="10"/>
      <c r="D126" s="6"/>
      <c r="E126" s="6" t="s">
        <v>227</v>
      </c>
      <c r="F126" s="17" t="s">
        <v>133</v>
      </c>
      <c r="G126" s="21">
        <v>40000000</v>
      </c>
      <c r="H126" s="21">
        <v>0</v>
      </c>
      <c r="I126" s="21">
        <v>100000</v>
      </c>
      <c r="J126" s="32">
        <f t="shared" si="19"/>
        <v>0.25</v>
      </c>
    </row>
    <row r="127" spans="1:10" ht="55.2" x14ac:dyDescent="0.4">
      <c r="A127" s="5"/>
      <c r="B127" s="5"/>
      <c r="C127" s="10"/>
      <c r="D127" s="6"/>
      <c r="E127" s="6" t="s">
        <v>228</v>
      </c>
      <c r="F127" s="17" t="s">
        <v>133</v>
      </c>
      <c r="G127" s="21">
        <v>40000000</v>
      </c>
      <c r="H127" s="21">
        <v>0</v>
      </c>
      <c r="I127" s="21">
        <v>100000</v>
      </c>
      <c r="J127" s="32">
        <f t="shared" si="19"/>
        <v>0.25</v>
      </c>
    </row>
    <row r="128" spans="1:10" ht="55.2" x14ac:dyDescent="0.4">
      <c r="A128" s="5"/>
      <c r="B128" s="5"/>
      <c r="C128" s="10"/>
      <c r="D128" s="6"/>
      <c r="E128" s="6" t="s">
        <v>229</v>
      </c>
      <c r="F128" s="17" t="s">
        <v>133</v>
      </c>
      <c r="G128" s="21">
        <v>40000000</v>
      </c>
      <c r="H128" s="21">
        <v>0</v>
      </c>
      <c r="I128" s="21">
        <v>100000</v>
      </c>
      <c r="J128" s="32">
        <f t="shared" si="19"/>
        <v>0.25</v>
      </c>
    </row>
    <row r="129" spans="1:10" ht="55.2" x14ac:dyDescent="0.4">
      <c r="A129" s="5"/>
      <c r="B129" s="5"/>
      <c r="C129" s="10"/>
      <c r="D129" s="6"/>
      <c r="E129" s="6" t="s">
        <v>230</v>
      </c>
      <c r="F129" s="17" t="s">
        <v>133</v>
      </c>
      <c r="G129" s="21">
        <v>40000000</v>
      </c>
      <c r="H129" s="21">
        <v>0</v>
      </c>
      <c r="I129" s="21">
        <v>100000</v>
      </c>
      <c r="J129" s="32">
        <f t="shared" si="19"/>
        <v>0.25</v>
      </c>
    </row>
    <row r="130" spans="1:10" x14ac:dyDescent="0.4">
      <c r="A130" s="5"/>
      <c r="B130" s="5"/>
      <c r="C130" s="10"/>
      <c r="D130" s="6"/>
      <c r="E130" s="9" t="s">
        <v>147</v>
      </c>
      <c r="F130" s="17"/>
      <c r="G130" s="77"/>
      <c r="H130" s="21"/>
      <c r="I130" s="77"/>
      <c r="J130" s="32"/>
    </row>
    <row r="131" spans="1:10" ht="31.2" customHeight="1" x14ac:dyDescent="0.4">
      <c r="A131" s="5"/>
      <c r="B131" s="5"/>
      <c r="C131" s="10"/>
      <c r="D131" s="6"/>
      <c r="E131" s="6" t="s">
        <v>231</v>
      </c>
      <c r="F131" s="17" t="s">
        <v>204</v>
      </c>
      <c r="G131" s="21">
        <v>36604970</v>
      </c>
      <c r="H131" s="21">
        <v>330110</v>
      </c>
      <c r="I131" s="21">
        <v>36274860</v>
      </c>
      <c r="J131" s="32">
        <f t="shared" si="19"/>
        <v>100</v>
      </c>
    </row>
    <row r="132" spans="1:10" ht="24.6" customHeight="1" x14ac:dyDescent="0.4">
      <c r="A132" s="5"/>
      <c r="B132" s="5"/>
      <c r="C132" s="10"/>
      <c r="D132" s="6"/>
      <c r="E132" s="6" t="s">
        <v>232</v>
      </c>
      <c r="F132" s="17" t="s">
        <v>204</v>
      </c>
      <c r="G132" s="21">
        <v>18863091</v>
      </c>
      <c r="H132" s="21">
        <v>12018932</v>
      </c>
      <c r="I132" s="21">
        <v>6844159</v>
      </c>
      <c r="J132" s="32">
        <f t="shared" si="19"/>
        <v>100</v>
      </c>
    </row>
    <row r="133" spans="1:10" x14ac:dyDescent="0.4">
      <c r="A133" s="5"/>
      <c r="B133" s="5"/>
      <c r="C133" s="10"/>
      <c r="D133" s="6"/>
      <c r="E133" s="9" t="s">
        <v>165</v>
      </c>
      <c r="F133" s="17"/>
      <c r="G133" s="77"/>
      <c r="H133" s="21"/>
      <c r="I133" s="77"/>
      <c r="J133" s="32"/>
    </row>
    <row r="134" spans="1:10" ht="41.4" x14ac:dyDescent="0.4">
      <c r="A134" s="5"/>
      <c r="B134" s="5"/>
      <c r="C134" s="10"/>
      <c r="D134" s="6"/>
      <c r="E134" s="6" t="s">
        <v>233</v>
      </c>
      <c r="F134" s="17" t="s">
        <v>133</v>
      </c>
      <c r="G134" s="21">
        <v>40000000</v>
      </c>
      <c r="H134" s="21">
        <v>0</v>
      </c>
      <c r="I134" s="21">
        <v>50000</v>
      </c>
      <c r="J134" s="32">
        <f t="shared" si="19"/>
        <v>0.125</v>
      </c>
    </row>
    <row r="135" spans="1:10" ht="41.4" x14ac:dyDescent="0.4">
      <c r="A135" s="5"/>
      <c r="B135" s="5"/>
      <c r="C135" s="10"/>
      <c r="D135" s="6"/>
      <c r="E135" s="6" t="s">
        <v>234</v>
      </c>
      <c r="F135" s="17" t="s">
        <v>133</v>
      </c>
      <c r="G135" s="21">
        <v>40000000</v>
      </c>
      <c r="H135" s="21">
        <v>0</v>
      </c>
      <c r="I135" s="21">
        <v>50000</v>
      </c>
      <c r="J135" s="32">
        <f t="shared" si="19"/>
        <v>0.125</v>
      </c>
    </row>
    <row r="136" spans="1:10" ht="41.4" x14ac:dyDescent="0.4">
      <c r="A136" s="5"/>
      <c r="B136" s="5"/>
      <c r="C136" s="10"/>
      <c r="D136" s="6"/>
      <c r="E136" s="6" t="s">
        <v>235</v>
      </c>
      <c r="F136" s="17" t="s">
        <v>133</v>
      </c>
      <c r="G136" s="21">
        <v>40000000</v>
      </c>
      <c r="H136" s="21">
        <v>0</v>
      </c>
      <c r="I136" s="21">
        <v>50000</v>
      </c>
      <c r="J136" s="32">
        <f t="shared" si="19"/>
        <v>0.125</v>
      </c>
    </row>
    <row r="137" spans="1:10" x14ac:dyDescent="0.4">
      <c r="A137" s="5"/>
      <c r="B137" s="5"/>
      <c r="C137" s="10"/>
      <c r="D137" s="6"/>
      <c r="E137" s="9" t="s">
        <v>166</v>
      </c>
      <c r="F137" s="17"/>
      <c r="G137" s="77"/>
      <c r="H137" s="21"/>
      <c r="I137" s="77"/>
      <c r="J137" s="32"/>
    </row>
    <row r="138" spans="1:10" ht="27.6" x14ac:dyDescent="0.4">
      <c r="A138" s="5"/>
      <c r="B138" s="5"/>
      <c r="C138" s="10"/>
      <c r="D138" s="6"/>
      <c r="E138" s="6" t="s">
        <v>236</v>
      </c>
      <c r="F138" s="17" t="s">
        <v>204</v>
      </c>
      <c r="G138" s="21">
        <v>22446056</v>
      </c>
      <c r="H138" s="21">
        <v>9161156</v>
      </c>
      <c r="I138" s="21">
        <v>13284900</v>
      </c>
      <c r="J138" s="32">
        <f t="shared" si="19"/>
        <v>100</v>
      </c>
    </row>
    <row r="139" spans="1:10" x14ac:dyDescent="0.4">
      <c r="A139" s="5"/>
      <c r="B139" s="5"/>
      <c r="C139" s="10"/>
      <c r="D139" s="6"/>
      <c r="E139" s="9" t="s">
        <v>167</v>
      </c>
      <c r="F139" s="17"/>
      <c r="G139" s="77"/>
      <c r="H139" s="21"/>
      <c r="I139" s="77"/>
      <c r="J139" s="32"/>
    </row>
    <row r="140" spans="1:10" ht="59.4" customHeight="1" x14ac:dyDescent="0.4">
      <c r="A140" s="5"/>
      <c r="B140" s="5"/>
      <c r="C140" s="10"/>
      <c r="D140" s="6"/>
      <c r="E140" s="6" t="s">
        <v>237</v>
      </c>
      <c r="F140" s="17" t="s">
        <v>204</v>
      </c>
      <c r="G140" s="21">
        <v>11213691</v>
      </c>
      <c r="H140" s="21">
        <v>6165740</v>
      </c>
      <c r="I140" s="21">
        <v>5047951</v>
      </c>
      <c r="J140" s="32">
        <f t="shared" si="19"/>
        <v>100</v>
      </c>
    </row>
    <row r="141" spans="1:10" x14ac:dyDescent="0.4">
      <c r="A141" s="5"/>
      <c r="B141" s="5"/>
      <c r="C141" s="10"/>
      <c r="D141" s="6"/>
      <c r="E141" s="9" t="s">
        <v>168</v>
      </c>
      <c r="F141" s="14"/>
      <c r="G141" s="77"/>
      <c r="H141" s="21"/>
      <c r="I141" s="77"/>
      <c r="J141" s="32"/>
    </row>
    <row r="142" spans="1:10" ht="27.6" x14ac:dyDescent="0.4">
      <c r="A142" s="5"/>
      <c r="B142" s="5"/>
      <c r="C142" s="10"/>
      <c r="D142" s="6"/>
      <c r="E142" s="6" t="s">
        <v>238</v>
      </c>
      <c r="F142" s="17" t="s">
        <v>204</v>
      </c>
      <c r="G142" s="21">
        <v>34776030</v>
      </c>
      <c r="H142" s="21">
        <v>368620</v>
      </c>
      <c r="I142" s="21">
        <v>34407410</v>
      </c>
      <c r="J142" s="32">
        <f t="shared" si="19"/>
        <v>100</v>
      </c>
    </row>
    <row r="143" spans="1:10" x14ac:dyDescent="0.4">
      <c r="A143" s="5"/>
      <c r="B143" s="5"/>
      <c r="C143" s="10"/>
      <c r="D143" s="6"/>
      <c r="E143" s="9" t="s">
        <v>169</v>
      </c>
      <c r="F143" s="17"/>
      <c r="G143" s="77"/>
      <c r="H143" s="21"/>
      <c r="I143" s="77"/>
      <c r="J143" s="32"/>
    </row>
    <row r="144" spans="1:10" ht="41.4" x14ac:dyDescent="0.4">
      <c r="A144" s="5"/>
      <c r="B144" s="5"/>
      <c r="C144" s="10"/>
      <c r="D144" s="6"/>
      <c r="E144" s="6" t="s">
        <v>239</v>
      </c>
      <c r="F144" s="17" t="s">
        <v>241</v>
      </c>
      <c r="G144" s="21">
        <v>120277115</v>
      </c>
      <c r="H144" s="21">
        <v>61346225</v>
      </c>
      <c r="I144" s="21">
        <v>100000</v>
      </c>
      <c r="J144" s="32">
        <f t="shared" si="19"/>
        <v>51.087212226532039</v>
      </c>
    </row>
    <row r="145" spans="1:11" x14ac:dyDescent="0.4">
      <c r="A145" s="5"/>
      <c r="B145" s="5"/>
      <c r="C145" s="10"/>
      <c r="D145" s="6"/>
      <c r="E145" s="9" t="s">
        <v>170</v>
      </c>
      <c r="F145" s="17"/>
      <c r="G145" s="77"/>
      <c r="H145" s="21"/>
      <c r="I145" s="77"/>
      <c r="J145" s="32"/>
    </row>
    <row r="146" spans="1:11" ht="27.6" x14ac:dyDescent="0.4">
      <c r="A146" s="5"/>
      <c r="B146" s="5"/>
      <c r="C146" s="10"/>
      <c r="D146" s="6"/>
      <c r="E146" s="6" t="s">
        <v>240</v>
      </c>
      <c r="F146" s="17" t="s">
        <v>241</v>
      </c>
      <c r="G146" s="21">
        <v>95632273</v>
      </c>
      <c r="H146" s="21">
        <v>66167045</v>
      </c>
      <c r="I146" s="21">
        <v>25000000</v>
      </c>
      <c r="J146" s="32">
        <f t="shared" si="19"/>
        <v>95.330835647919827</v>
      </c>
    </row>
    <row r="147" spans="1:11" x14ac:dyDescent="0.4">
      <c r="A147" s="5"/>
      <c r="B147" s="5"/>
      <c r="C147" s="10"/>
      <c r="D147" s="6"/>
      <c r="E147" s="11" t="s">
        <v>175</v>
      </c>
      <c r="F147" s="77"/>
      <c r="G147" s="77"/>
      <c r="H147" s="21"/>
      <c r="I147" s="77"/>
      <c r="J147" s="32"/>
    </row>
    <row r="148" spans="1:11" ht="73.8" customHeight="1" x14ac:dyDescent="0.4">
      <c r="A148" s="5"/>
      <c r="B148" s="5"/>
      <c r="C148" s="10"/>
      <c r="D148" s="6"/>
      <c r="E148" s="20" t="s">
        <v>247</v>
      </c>
      <c r="F148" s="17" t="s">
        <v>127</v>
      </c>
      <c r="G148" s="21">
        <v>70000000</v>
      </c>
      <c r="H148" s="21">
        <v>3300000</v>
      </c>
      <c r="I148" s="21">
        <v>100000</v>
      </c>
      <c r="J148" s="32">
        <f>(H148+I148)/G148*100</f>
        <v>4.8571428571428568</v>
      </c>
    </row>
    <row r="149" spans="1:11" x14ac:dyDescent="0.4">
      <c r="A149" s="5"/>
      <c r="B149" s="5"/>
      <c r="C149" s="10"/>
      <c r="D149" s="6"/>
      <c r="E149" s="9" t="s">
        <v>171</v>
      </c>
      <c r="F149" s="17"/>
      <c r="G149" s="77"/>
      <c r="H149" s="21"/>
      <c r="I149" s="77"/>
      <c r="J149" s="32"/>
    </row>
    <row r="150" spans="1:11" ht="41.4" x14ac:dyDescent="0.4">
      <c r="A150" s="5"/>
      <c r="B150" s="5"/>
      <c r="C150" s="10"/>
      <c r="D150" s="6"/>
      <c r="E150" s="6" t="s">
        <v>242</v>
      </c>
      <c r="F150" s="17" t="s">
        <v>127</v>
      </c>
      <c r="G150" s="21">
        <v>148647000</v>
      </c>
      <c r="H150" s="21">
        <v>2400000</v>
      </c>
      <c r="I150" s="21">
        <v>85000000</v>
      </c>
      <c r="J150" s="32">
        <f>(H150+I150)/G150*100</f>
        <v>58.797015748720128</v>
      </c>
    </row>
    <row r="151" spans="1:11" x14ac:dyDescent="0.4">
      <c r="A151" s="5"/>
      <c r="B151" s="5"/>
      <c r="C151" s="10"/>
      <c r="D151" s="6"/>
      <c r="E151" s="9" t="s">
        <v>172</v>
      </c>
      <c r="F151" s="19"/>
      <c r="G151" s="77"/>
      <c r="H151" s="21"/>
      <c r="I151" s="77"/>
      <c r="J151" s="32"/>
    </row>
    <row r="152" spans="1:11" ht="27.6" x14ac:dyDescent="0.4">
      <c r="A152" s="5"/>
      <c r="B152" s="5"/>
      <c r="C152" s="10"/>
      <c r="D152" s="6"/>
      <c r="E152" s="6" t="s">
        <v>243</v>
      </c>
      <c r="F152" s="16" t="s">
        <v>417</v>
      </c>
      <c r="G152" s="21">
        <v>61110961</v>
      </c>
      <c r="H152" s="21">
        <v>46110961</v>
      </c>
      <c r="I152" s="21">
        <v>15000000</v>
      </c>
      <c r="J152" s="32">
        <f t="shared" si="19"/>
        <v>100</v>
      </c>
    </row>
    <row r="153" spans="1:11" x14ac:dyDescent="0.4">
      <c r="A153" s="5"/>
      <c r="B153" s="5"/>
      <c r="C153" s="10"/>
      <c r="D153" s="6"/>
      <c r="E153" s="9" t="s">
        <v>176</v>
      </c>
      <c r="F153" s="77"/>
      <c r="G153" s="77"/>
      <c r="H153" s="21"/>
      <c r="I153" s="77"/>
      <c r="J153" s="32"/>
    </row>
    <row r="154" spans="1:11" ht="27.6" x14ac:dyDescent="0.4">
      <c r="A154" s="5"/>
      <c r="B154" s="5"/>
      <c r="C154" s="10"/>
      <c r="D154" s="6"/>
      <c r="E154" s="20" t="s">
        <v>248</v>
      </c>
      <c r="F154" s="17" t="s">
        <v>241</v>
      </c>
      <c r="G154" s="21">
        <v>24258056</v>
      </c>
      <c r="H154" s="21">
        <v>20115626</v>
      </c>
      <c r="I154" s="21">
        <v>4142430</v>
      </c>
      <c r="J154" s="32">
        <f>(H154+I154)/G154*100</f>
        <v>100</v>
      </c>
    </row>
    <row r="155" spans="1:11" x14ac:dyDescent="0.4">
      <c r="A155" s="5"/>
      <c r="B155" s="5"/>
      <c r="C155" s="10"/>
      <c r="D155" s="6"/>
      <c r="E155" s="9" t="s">
        <v>173</v>
      </c>
      <c r="F155" s="17"/>
      <c r="G155" s="77"/>
      <c r="H155" s="21"/>
      <c r="I155" s="77"/>
      <c r="J155" s="32"/>
    </row>
    <row r="156" spans="1:11" ht="41.4" x14ac:dyDescent="0.4">
      <c r="A156" s="5"/>
      <c r="B156" s="5"/>
      <c r="C156" s="10"/>
      <c r="D156" s="6"/>
      <c r="E156" s="20" t="s">
        <v>244</v>
      </c>
      <c r="F156" s="17" t="s">
        <v>204</v>
      </c>
      <c r="G156" s="21">
        <v>26512077</v>
      </c>
      <c r="H156" s="21">
        <v>23052170</v>
      </c>
      <c r="I156" s="21">
        <v>3459907</v>
      </c>
      <c r="J156" s="32">
        <f t="shared" si="19"/>
        <v>100</v>
      </c>
    </row>
    <row r="157" spans="1:11" x14ac:dyDescent="0.4">
      <c r="A157" s="5"/>
      <c r="B157" s="5"/>
      <c r="C157" s="10"/>
      <c r="D157" s="6"/>
      <c r="E157" s="11" t="s">
        <v>174</v>
      </c>
      <c r="F157" s="77"/>
      <c r="G157" s="77"/>
      <c r="H157" s="21"/>
      <c r="I157" s="77"/>
      <c r="J157" s="32"/>
    </row>
    <row r="158" spans="1:11" ht="73.2" customHeight="1" x14ac:dyDescent="0.4">
      <c r="A158" s="5"/>
      <c r="B158" s="5"/>
      <c r="C158" s="10"/>
      <c r="D158" s="6"/>
      <c r="E158" s="20" t="s">
        <v>246</v>
      </c>
      <c r="F158" s="17" t="s">
        <v>418</v>
      </c>
      <c r="G158" s="21">
        <v>44122196</v>
      </c>
      <c r="H158" s="21">
        <v>320432</v>
      </c>
      <c r="I158" s="21">
        <v>18504804</v>
      </c>
      <c r="J158" s="32">
        <f t="shared" si="19"/>
        <v>42.666135656529882</v>
      </c>
    </row>
    <row r="159" spans="1:11" x14ac:dyDescent="0.4">
      <c r="A159" s="5" t="s">
        <v>177</v>
      </c>
      <c r="B159" s="5" t="s">
        <v>178</v>
      </c>
      <c r="C159" s="10" t="s">
        <v>55</v>
      </c>
      <c r="D159" s="6" t="s">
        <v>179</v>
      </c>
      <c r="E159" s="60"/>
      <c r="F159" s="46"/>
      <c r="G159" s="21">
        <f>G160+G170+G171+G172+G190+G191+G192+G193+G195+G196+G198+G200+G202+G204+G206+G208</f>
        <v>6042895599</v>
      </c>
      <c r="H159" s="21">
        <f t="shared" ref="H159" si="20">H160+H170+H171+H172+H190+H191+H192+H193+H195+H196+H198+H200+H202+H204+H206+H208</f>
        <v>561593399</v>
      </c>
      <c r="I159" s="21">
        <f>I160+I170+I171+I172+I190+I191+I192+I193+I195+I196+I198+I200+I202+I204+I206+I208</f>
        <v>205453519</v>
      </c>
      <c r="J159" s="21"/>
    </row>
    <row r="160" spans="1:11" ht="35.25" customHeight="1" x14ac:dyDescent="0.4">
      <c r="A160" s="5"/>
      <c r="B160" s="5"/>
      <c r="C160" s="10"/>
      <c r="D160" s="6"/>
      <c r="E160" s="25" t="s">
        <v>249</v>
      </c>
      <c r="F160" s="17"/>
      <c r="G160" s="21">
        <f>SUM(G161:G169)</f>
        <v>1908889000</v>
      </c>
      <c r="H160" s="21">
        <f t="shared" ref="H160:I160" si="21">SUM(H161:H169)</f>
        <v>16819428</v>
      </c>
      <c r="I160" s="21">
        <f t="shared" si="21"/>
        <v>12100000</v>
      </c>
      <c r="J160" s="32">
        <f t="shared" ref="J160:J188" si="22">(H160+I160)/G160*100</f>
        <v>1.514987408906437</v>
      </c>
      <c r="K160" s="18"/>
    </row>
    <row r="161" spans="1:11" ht="38.1" customHeight="1" x14ac:dyDescent="0.4">
      <c r="A161" s="5"/>
      <c r="B161" s="5"/>
      <c r="C161" s="10"/>
      <c r="D161" s="6"/>
      <c r="E161" s="26" t="s">
        <v>250</v>
      </c>
      <c r="F161" s="27" t="s">
        <v>146</v>
      </c>
      <c r="G161" s="35">
        <v>500200000</v>
      </c>
      <c r="H161" s="35">
        <v>4868500</v>
      </c>
      <c r="I161" s="35">
        <v>2000000</v>
      </c>
      <c r="J161" s="73">
        <f t="shared" si="22"/>
        <v>1.3731507397041183</v>
      </c>
      <c r="K161" s="51"/>
    </row>
    <row r="162" spans="1:11" ht="38.1" customHeight="1" x14ac:dyDescent="0.4">
      <c r="A162" s="5"/>
      <c r="B162" s="5"/>
      <c r="C162" s="10"/>
      <c r="D162" s="6"/>
      <c r="E162" s="26" t="s">
        <v>251</v>
      </c>
      <c r="F162" s="27" t="s">
        <v>127</v>
      </c>
      <c r="G162" s="35">
        <v>285656000</v>
      </c>
      <c r="H162" s="35">
        <v>1500000</v>
      </c>
      <c r="I162" s="35">
        <v>50000</v>
      </c>
      <c r="J162" s="73">
        <f t="shared" si="22"/>
        <v>0.54261069258128658</v>
      </c>
      <c r="K162" s="51"/>
    </row>
    <row r="163" spans="1:11" ht="38.1" customHeight="1" x14ac:dyDescent="0.4">
      <c r="A163" s="5"/>
      <c r="B163" s="5"/>
      <c r="C163" s="10"/>
      <c r="D163" s="6"/>
      <c r="E163" s="26" t="s">
        <v>252</v>
      </c>
      <c r="F163" s="27" t="s">
        <v>127</v>
      </c>
      <c r="G163" s="35">
        <v>233610000</v>
      </c>
      <c r="H163" s="35">
        <v>1500000</v>
      </c>
      <c r="I163" s="35">
        <v>50000</v>
      </c>
      <c r="J163" s="73">
        <f t="shared" si="22"/>
        <v>0.66349899404991219</v>
      </c>
      <c r="K163" s="51"/>
    </row>
    <row r="164" spans="1:11" ht="38.1" customHeight="1" x14ac:dyDescent="0.4">
      <c r="A164" s="5"/>
      <c r="B164" s="5"/>
      <c r="C164" s="10"/>
      <c r="D164" s="6"/>
      <c r="E164" s="26" t="s">
        <v>253</v>
      </c>
      <c r="F164" s="27" t="s">
        <v>127</v>
      </c>
      <c r="G164" s="35">
        <v>246155000</v>
      </c>
      <c r="H164" s="35">
        <v>2559200</v>
      </c>
      <c r="I164" s="35">
        <v>50000</v>
      </c>
      <c r="J164" s="73">
        <f t="shared" si="22"/>
        <v>1.0599825313318842</v>
      </c>
      <c r="K164" s="51"/>
    </row>
    <row r="165" spans="1:11" ht="27.6" x14ac:dyDescent="0.4">
      <c r="A165" s="5"/>
      <c r="B165" s="5"/>
      <c r="C165" s="10"/>
      <c r="D165" s="6"/>
      <c r="E165" s="26" t="s">
        <v>254</v>
      </c>
      <c r="F165" s="27" t="s">
        <v>127</v>
      </c>
      <c r="G165" s="35">
        <v>40000000</v>
      </c>
      <c r="H165" s="35">
        <v>388000</v>
      </c>
      <c r="I165" s="35">
        <v>50000</v>
      </c>
      <c r="J165" s="73">
        <f t="shared" si="22"/>
        <v>1.095</v>
      </c>
      <c r="K165" s="51"/>
    </row>
    <row r="166" spans="1:11" ht="38.1" customHeight="1" x14ac:dyDescent="0.4">
      <c r="A166" s="5"/>
      <c r="B166" s="5"/>
      <c r="C166" s="10"/>
      <c r="D166" s="6"/>
      <c r="E166" s="26" t="s">
        <v>255</v>
      </c>
      <c r="F166" s="27" t="s">
        <v>127</v>
      </c>
      <c r="G166" s="35">
        <v>60000000</v>
      </c>
      <c r="H166" s="35">
        <v>885000</v>
      </c>
      <c r="I166" s="35">
        <v>50000</v>
      </c>
      <c r="J166" s="73">
        <f t="shared" si="22"/>
        <v>1.5583333333333333</v>
      </c>
      <c r="K166" s="51"/>
    </row>
    <row r="167" spans="1:11" ht="38.1" customHeight="1" x14ac:dyDescent="0.4">
      <c r="A167" s="5"/>
      <c r="B167" s="5"/>
      <c r="C167" s="10"/>
      <c r="D167" s="6"/>
      <c r="E167" s="26" t="s">
        <v>256</v>
      </c>
      <c r="F167" s="27" t="s">
        <v>127</v>
      </c>
      <c r="G167" s="35">
        <v>33268000</v>
      </c>
      <c r="H167" s="35">
        <v>800000</v>
      </c>
      <c r="I167" s="35">
        <v>50000</v>
      </c>
      <c r="J167" s="73">
        <f t="shared" si="22"/>
        <v>2.5550078153180231</v>
      </c>
      <c r="K167" s="51"/>
    </row>
    <row r="168" spans="1:11" ht="41.4" x14ac:dyDescent="0.4">
      <c r="A168" s="5"/>
      <c r="B168" s="5"/>
      <c r="C168" s="10"/>
      <c r="D168" s="6"/>
      <c r="E168" s="26" t="s">
        <v>257</v>
      </c>
      <c r="F168" s="27" t="s">
        <v>127</v>
      </c>
      <c r="G168" s="35">
        <v>45000000</v>
      </c>
      <c r="H168" s="35">
        <v>1500000</v>
      </c>
      <c r="I168" s="35">
        <v>800000</v>
      </c>
      <c r="J168" s="73">
        <f t="shared" si="22"/>
        <v>5.1111111111111116</v>
      </c>
      <c r="K168" s="51"/>
    </row>
    <row r="169" spans="1:11" ht="41.4" x14ac:dyDescent="0.4">
      <c r="A169" s="5"/>
      <c r="B169" s="5"/>
      <c r="C169" s="10"/>
      <c r="D169" s="6"/>
      <c r="E169" s="26" t="s">
        <v>258</v>
      </c>
      <c r="F169" s="27" t="s">
        <v>127</v>
      </c>
      <c r="G169" s="35">
        <v>465000000</v>
      </c>
      <c r="H169" s="35">
        <v>2818728</v>
      </c>
      <c r="I169" s="35">
        <v>9000000</v>
      </c>
      <c r="J169" s="73">
        <f t="shared" si="22"/>
        <v>2.5416619354838708</v>
      </c>
      <c r="K169" s="51"/>
    </row>
    <row r="170" spans="1:11" ht="51" customHeight="1" x14ac:dyDescent="0.4">
      <c r="A170" s="5"/>
      <c r="B170" s="5"/>
      <c r="C170" s="10"/>
      <c r="D170" s="6"/>
      <c r="E170" s="30" t="s">
        <v>261</v>
      </c>
      <c r="F170" s="17" t="s">
        <v>241</v>
      </c>
      <c r="G170" s="21">
        <v>125458136</v>
      </c>
      <c r="H170" s="21">
        <v>121405581</v>
      </c>
      <c r="I170" s="21">
        <v>2000000</v>
      </c>
      <c r="J170" s="32">
        <f t="shared" si="22"/>
        <v>98.363952258943172</v>
      </c>
      <c r="K170" s="51"/>
    </row>
    <row r="171" spans="1:11" ht="51" customHeight="1" x14ac:dyDescent="0.4">
      <c r="A171" s="5"/>
      <c r="B171" s="5"/>
      <c r="C171" s="10"/>
      <c r="D171" s="6"/>
      <c r="E171" s="30" t="s">
        <v>262</v>
      </c>
      <c r="F171" s="17" t="s">
        <v>195</v>
      </c>
      <c r="G171" s="21">
        <v>10032239</v>
      </c>
      <c r="H171" s="21">
        <v>9029015</v>
      </c>
      <c r="I171" s="21">
        <v>1003224</v>
      </c>
      <c r="J171" s="32">
        <f t="shared" si="22"/>
        <v>100</v>
      </c>
      <c r="K171" s="51"/>
    </row>
    <row r="172" spans="1:11" ht="33" customHeight="1" x14ac:dyDescent="0.4">
      <c r="A172" s="5"/>
      <c r="B172" s="5"/>
      <c r="C172" s="10"/>
      <c r="D172" s="6"/>
      <c r="E172" s="30" t="s">
        <v>263</v>
      </c>
      <c r="F172" s="17"/>
      <c r="G172" s="21">
        <f>SUM(G173:G188)</f>
        <v>2181200000</v>
      </c>
      <c r="H172" s="21">
        <v>16632268</v>
      </c>
      <c r="I172" s="21">
        <f t="shared" ref="I172" si="23">SUM(I173:I188)</f>
        <v>9360000</v>
      </c>
      <c r="J172" s="32">
        <f t="shared" si="22"/>
        <v>1.1916499174766182</v>
      </c>
      <c r="K172" s="23"/>
    </row>
    <row r="173" spans="1:11" ht="48" customHeight="1" x14ac:dyDescent="0.4">
      <c r="A173" s="5"/>
      <c r="B173" s="5"/>
      <c r="C173" s="10"/>
      <c r="D173" s="6"/>
      <c r="E173" s="29" t="s">
        <v>264</v>
      </c>
      <c r="F173" s="27" t="s">
        <v>127</v>
      </c>
      <c r="G173" s="35">
        <v>900000000</v>
      </c>
      <c r="H173" s="35">
        <v>2818728</v>
      </c>
      <c r="I173" s="35">
        <v>750000</v>
      </c>
      <c r="J173" s="73">
        <f>(H173+I173)/G173*100</f>
        <v>0.39652533333333334</v>
      </c>
      <c r="K173" s="51"/>
    </row>
    <row r="174" spans="1:11" ht="46.8" customHeight="1" x14ac:dyDescent="0.4">
      <c r="A174" s="5"/>
      <c r="B174" s="5"/>
      <c r="C174" s="10"/>
      <c r="D174" s="6"/>
      <c r="E174" s="29" t="s">
        <v>265</v>
      </c>
      <c r="F174" s="27" t="s">
        <v>127</v>
      </c>
      <c r="G174" s="35">
        <v>53000000</v>
      </c>
      <c r="H174" s="35">
        <v>762000</v>
      </c>
      <c r="I174" s="35">
        <v>250000</v>
      </c>
      <c r="J174" s="73">
        <f t="shared" si="22"/>
        <v>1.909433962264151</v>
      </c>
      <c r="K174" s="51"/>
    </row>
    <row r="175" spans="1:11" ht="46.8" customHeight="1" x14ac:dyDescent="0.4">
      <c r="A175" s="5"/>
      <c r="B175" s="5"/>
      <c r="C175" s="10"/>
      <c r="D175" s="6"/>
      <c r="E175" s="29" t="s">
        <v>266</v>
      </c>
      <c r="F175" s="27" t="s">
        <v>127</v>
      </c>
      <c r="G175" s="35">
        <v>35000000</v>
      </c>
      <c r="H175" s="35">
        <v>1321024</v>
      </c>
      <c r="I175" s="35">
        <v>700000</v>
      </c>
      <c r="J175" s="73">
        <f t="shared" si="22"/>
        <v>5.7743542857142858</v>
      </c>
      <c r="K175" s="51"/>
    </row>
    <row r="176" spans="1:11" ht="45" customHeight="1" x14ac:dyDescent="0.4">
      <c r="A176" s="5"/>
      <c r="B176" s="5"/>
      <c r="C176" s="10"/>
      <c r="D176" s="6"/>
      <c r="E176" s="29" t="s">
        <v>267</v>
      </c>
      <c r="F176" s="27" t="s">
        <v>127</v>
      </c>
      <c r="G176" s="35">
        <v>191400000</v>
      </c>
      <c r="H176" s="35">
        <v>1837203</v>
      </c>
      <c r="I176" s="35">
        <v>900000</v>
      </c>
      <c r="J176" s="73">
        <f t="shared" si="22"/>
        <v>1.4300956112852665</v>
      </c>
      <c r="K176" s="51"/>
    </row>
    <row r="177" spans="1:11" ht="45.6" customHeight="1" x14ac:dyDescent="0.4">
      <c r="A177" s="5"/>
      <c r="B177" s="5"/>
      <c r="C177" s="10"/>
      <c r="D177" s="6"/>
      <c r="E177" s="29" t="s">
        <v>268</v>
      </c>
      <c r="F177" s="27" t="s">
        <v>127</v>
      </c>
      <c r="G177" s="35">
        <v>50000000</v>
      </c>
      <c r="H177" s="35">
        <v>959313</v>
      </c>
      <c r="I177" s="35">
        <v>780000</v>
      </c>
      <c r="J177" s="73">
        <f t="shared" si="22"/>
        <v>3.4786259999999998</v>
      </c>
      <c r="K177" s="51"/>
    </row>
    <row r="178" spans="1:11" ht="47.4" customHeight="1" x14ac:dyDescent="0.4">
      <c r="A178" s="5"/>
      <c r="B178" s="5"/>
      <c r="C178" s="10"/>
      <c r="D178" s="6"/>
      <c r="E178" s="29" t="s">
        <v>269</v>
      </c>
      <c r="F178" s="27" t="s">
        <v>127</v>
      </c>
      <c r="G178" s="35">
        <v>32000000</v>
      </c>
      <c r="H178" s="35">
        <v>357000</v>
      </c>
      <c r="I178" s="35">
        <v>400000</v>
      </c>
      <c r="J178" s="73">
        <f t="shared" si="22"/>
        <v>2.3656250000000001</v>
      </c>
      <c r="K178" s="51"/>
    </row>
    <row r="179" spans="1:11" ht="47.4" customHeight="1" x14ac:dyDescent="0.4">
      <c r="A179" s="5"/>
      <c r="B179" s="5"/>
      <c r="C179" s="10"/>
      <c r="D179" s="6"/>
      <c r="E179" s="29" t="s">
        <v>270</v>
      </c>
      <c r="F179" s="27" t="s">
        <v>127</v>
      </c>
      <c r="G179" s="35">
        <v>25000000</v>
      </c>
      <c r="H179" s="35">
        <v>500000</v>
      </c>
      <c r="I179" s="35">
        <v>200000</v>
      </c>
      <c r="J179" s="73">
        <f t="shared" si="22"/>
        <v>2.8000000000000003</v>
      </c>
      <c r="K179" s="51"/>
    </row>
    <row r="180" spans="1:11" ht="49.2" customHeight="1" x14ac:dyDescent="0.4">
      <c r="A180" s="5"/>
      <c r="B180" s="5"/>
      <c r="C180" s="10"/>
      <c r="D180" s="6"/>
      <c r="E180" s="29" t="s">
        <v>271</v>
      </c>
      <c r="F180" s="27" t="s">
        <v>127</v>
      </c>
      <c r="G180" s="35">
        <v>260300000</v>
      </c>
      <c r="H180" s="35">
        <v>1489000</v>
      </c>
      <c r="I180" s="35">
        <v>500000</v>
      </c>
      <c r="J180" s="73">
        <f t="shared" si="22"/>
        <v>0.7641183250096043</v>
      </c>
      <c r="K180" s="51"/>
    </row>
    <row r="181" spans="1:11" ht="49.8" customHeight="1" x14ac:dyDescent="0.4">
      <c r="A181" s="5"/>
      <c r="B181" s="5"/>
      <c r="C181" s="10"/>
      <c r="D181" s="6"/>
      <c r="E181" s="29" t="s">
        <v>272</v>
      </c>
      <c r="F181" s="27" t="s">
        <v>127</v>
      </c>
      <c r="G181" s="35">
        <v>55700000</v>
      </c>
      <c r="H181" s="35">
        <v>1402000</v>
      </c>
      <c r="I181" s="35">
        <v>830000</v>
      </c>
      <c r="J181" s="73">
        <f t="shared" si="22"/>
        <v>4.0071813285457809</v>
      </c>
      <c r="K181" s="51"/>
    </row>
    <row r="182" spans="1:11" ht="48" customHeight="1" x14ac:dyDescent="0.4">
      <c r="A182" s="5"/>
      <c r="B182" s="5"/>
      <c r="C182" s="10"/>
      <c r="D182" s="6"/>
      <c r="E182" s="29" t="s">
        <v>273</v>
      </c>
      <c r="F182" s="27" t="s">
        <v>127</v>
      </c>
      <c r="G182" s="35">
        <v>59800000</v>
      </c>
      <c r="H182" s="35">
        <v>1420000</v>
      </c>
      <c r="I182" s="35">
        <v>1100000</v>
      </c>
      <c r="J182" s="73">
        <f t="shared" si="22"/>
        <v>4.2140468227424748</v>
      </c>
      <c r="K182" s="51"/>
    </row>
    <row r="183" spans="1:11" ht="45.6" customHeight="1" x14ac:dyDescent="0.4">
      <c r="A183" s="5"/>
      <c r="B183" s="5"/>
      <c r="C183" s="10"/>
      <c r="D183" s="6"/>
      <c r="E183" s="29" t="s">
        <v>274</v>
      </c>
      <c r="F183" s="27" t="s">
        <v>127</v>
      </c>
      <c r="G183" s="35">
        <v>41000000</v>
      </c>
      <c r="H183" s="35">
        <v>1350000</v>
      </c>
      <c r="I183" s="35">
        <v>750000</v>
      </c>
      <c r="J183" s="73">
        <f t="shared" si="22"/>
        <v>5.1219512195121952</v>
      </c>
      <c r="K183" s="51"/>
    </row>
    <row r="184" spans="1:11" ht="45" customHeight="1" x14ac:dyDescent="0.4">
      <c r="A184" s="5"/>
      <c r="B184" s="5"/>
      <c r="C184" s="10"/>
      <c r="D184" s="6"/>
      <c r="E184" s="29" t="s">
        <v>275</v>
      </c>
      <c r="F184" s="27" t="s">
        <v>127</v>
      </c>
      <c r="G184" s="35">
        <v>68000000</v>
      </c>
      <c r="H184" s="35">
        <v>711000</v>
      </c>
      <c r="I184" s="35">
        <v>450000</v>
      </c>
      <c r="J184" s="73">
        <f t="shared" si="22"/>
        <v>1.7073529411764705</v>
      </c>
      <c r="K184" s="51"/>
    </row>
    <row r="185" spans="1:11" ht="51.6" customHeight="1" x14ac:dyDescent="0.4">
      <c r="A185" s="5"/>
      <c r="B185" s="5"/>
      <c r="C185" s="10"/>
      <c r="D185" s="6"/>
      <c r="E185" s="29" t="s">
        <v>276</v>
      </c>
      <c r="F185" s="27" t="s">
        <v>127</v>
      </c>
      <c r="G185" s="35">
        <v>45000000</v>
      </c>
      <c r="H185" s="35">
        <v>705000</v>
      </c>
      <c r="I185" s="35">
        <v>450000</v>
      </c>
      <c r="J185" s="73">
        <f t="shared" si="22"/>
        <v>2.5666666666666669</v>
      </c>
      <c r="K185" s="51"/>
    </row>
    <row r="186" spans="1:11" ht="45" customHeight="1" x14ac:dyDescent="0.4">
      <c r="A186" s="5"/>
      <c r="B186" s="5"/>
      <c r="C186" s="10"/>
      <c r="D186" s="6"/>
      <c r="E186" s="29" t="s">
        <v>277</v>
      </c>
      <c r="F186" s="27" t="s">
        <v>127</v>
      </c>
      <c r="G186" s="35">
        <v>35000000</v>
      </c>
      <c r="H186" s="35">
        <v>750000</v>
      </c>
      <c r="I186" s="35">
        <v>300000</v>
      </c>
      <c r="J186" s="73">
        <f t="shared" si="22"/>
        <v>3</v>
      </c>
      <c r="K186" s="51"/>
    </row>
    <row r="187" spans="1:11" ht="45.6" customHeight="1" x14ac:dyDescent="0.4">
      <c r="A187" s="5"/>
      <c r="B187" s="5"/>
      <c r="C187" s="10"/>
      <c r="D187" s="6"/>
      <c r="E187" s="29" t="s">
        <v>278</v>
      </c>
      <c r="F187" s="27" t="s">
        <v>127</v>
      </c>
      <c r="G187" s="35">
        <v>30000000</v>
      </c>
      <c r="H187" s="35">
        <v>50000</v>
      </c>
      <c r="I187" s="35">
        <v>500000</v>
      </c>
      <c r="J187" s="73">
        <f t="shared" si="22"/>
        <v>1.8333333333333333</v>
      </c>
      <c r="K187" s="51"/>
    </row>
    <row r="188" spans="1:11" ht="45" customHeight="1" x14ac:dyDescent="0.4">
      <c r="A188" s="5"/>
      <c r="B188" s="5"/>
      <c r="C188" s="10"/>
      <c r="D188" s="6"/>
      <c r="E188" s="29" t="s">
        <v>279</v>
      </c>
      <c r="F188" s="27" t="s">
        <v>127</v>
      </c>
      <c r="G188" s="35">
        <v>300000000</v>
      </c>
      <c r="H188" s="35">
        <v>200000</v>
      </c>
      <c r="I188" s="35">
        <v>500000</v>
      </c>
      <c r="J188" s="73">
        <f t="shared" si="22"/>
        <v>0.23333333333333336</v>
      </c>
      <c r="K188" s="51"/>
    </row>
    <row r="189" spans="1:11" x14ac:dyDescent="0.4">
      <c r="A189" s="5"/>
      <c r="B189" s="5"/>
      <c r="C189" s="10"/>
      <c r="D189" s="6"/>
      <c r="E189" s="24" t="s">
        <v>132</v>
      </c>
      <c r="F189" s="27"/>
      <c r="G189" s="35"/>
      <c r="H189" s="35"/>
      <c r="I189" s="35"/>
      <c r="J189" s="73"/>
      <c r="K189" s="51"/>
    </row>
    <row r="190" spans="1:11" ht="46.8" customHeight="1" x14ac:dyDescent="0.4">
      <c r="A190" s="5"/>
      <c r="B190" s="5"/>
      <c r="C190" s="10"/>
      <c r="D190" s="6"/>
      <c r="E190" s="30" t="s">
        <v>259</v>
      </c>
      <c r="F190" s="17" t="s">
        <v>197</v>
      </c>
      <c r="G190" s="21">
        <v>238537626</v>
      </c>
      <c r="H190" s="21">
        <v>182718804</v>
      </c>
      <c r="I190" s="21">
        <v>15500000</v>
      </c>
      <c r="J190" s="32">
        <f>(H190+I190)/G190*100</f>
        <v>83.097500098370219</v>
      </c>
      <c r="K190" s="55"/>
    </row>
    <row r="191" spans="1:11" ht="46.8" customHeight="1" x14ac:dyDescent="0.4">
      <c r="A191" s="5"/>
      <c r="B191" s="5"/>
      <c r="C191" s="10"/>
      <c r="D191" s="6"/>
      <c r="E191" s="30" t="s">
        <v>260</v>
      </c>
      <c r="F191" s="16" t="s">
        <v>196</v>
      </c>
      <c r="G191" s="21">
        <v>36135701</v>
      </c>
      <c r="H191" s="21">
        <v>20205959</v>
      </c>
      <c r="I191" s="21">
        <v>15929742</v>
      </c>
      <c r="J191" s="32">
        <f>(H191+I191)/G191*100</f>
        <v>100</v>
      </c>
      <c r="K191" s="55"/>
    </row>
    <row r="192" spans="1:11" ht="41.4" x14ac:dyDescent="0.4">
      <c r="A192" s="5"/>
      <c r="B192" s="5"/>
      <c r="C192" s="10"/>
      <c r="D192" s="6"/>
      <c r="E192" s="30" t="s">
        <v>280</v>
      </c>
      <c r="F192" s="17" t="s">
        <v>195</v>
      </c>
      <c r="G192" s="21">
        <v>34457340</v>
      </c>
      <c r="H192" s="21">
        <v>4998872</v>
      </c>
      <c r="I192" s="21">
        <v>29458468</v>
      </c>
      <c r="J192" s="32">
        <f>(H192+I192)/G192*100</f>
        <v>100</v>
      </c>
      <c r="K192" s="51"/>
    </row>
    <row r="193" spans="1:11" ht="41.4" x14ac:dyDescent="0.4">
      <c r="A193" s="5"/>
      <c r="B193" s="5"/>
      <c r="C193" s="10"/>
      <c r="D193" s="6"/>
      <c r="E193" s="30" t="s">
        <v>281</v>
      </c>
      <c r="F193" s="17" t="s">
        <v>127</v>
      </c>
      <c r="G193" s="21">
        <v>350000000</v>
      </c>
      <c r="H193" s="21">
        <v>200000</v>
      </c>
      <c r="I193" s="21">
        <v>50000000</v>
      </c>
      <c r="J193" s="32">
        <f>(H193+I193)/G193*100</f>
        <v>14.342857142857143</v>
      </c>
      <c r="K193" s="51"/>
    </row>
    <row r="194" spans="1:11" x14ac:dyDescent="0.4">
      <c r="A194" s="5"/>
      <c r="B194" s="5"/>
      <c r="C194" s="10"/>
      <c r="D194" s="6"/>
      <c r="E194" s="24" t="s">
        <v>156</v>
      </c>
      <c r="F194" s="17"/>
      <c r="G194" s="21"/>
      <c r="H194" s="21"/>
      <c r="I194" s="21"/>
      <c r="J194" s="32"/>
      <c r="K194" s="51"/>
    </row>
    <row r="195" spans="1:11" ht="41.4" x14ac:dyDescent="0.4">
      <c r="A195" s="5"/>
      <c r="B195" s="5"/>
      <c r="C195" s="10"/>
      <c r="D195" s="6"/>
      <c r="E195" s="6" t="s">
        <v>282</v>
      </c>
      <c r="F195" s="21" t="s">
        <v>127</v>
      </c>
      <c r="G195" s="21">
        <v>900000000</v>
      </c>
      <c r="H195" s="21">
        <v>500000</v>
      </c>
      <c r="I195" s="21">
        <v>1000000</v>
      </c>
      <c r="J195" s="32">
        <f>(H195+I195)/G195*100</f>
        <v>0.16666666666666669</v>
      </c>
      <c r="K195" s="51"/>
    </row>
    <row r="196" spans="1:11" ht="41.4" x14ac:dyDescent="0.4">
      <c r="A196" s="5"/>
      <c r="B196" s="5"/>
      <c r="C196" s="10"/>
      <c r="D196" s="6"/>
      <c r="E196" s="6" t="s">
        <v>283</v>
      </c>
      <c r="F196" s="16" t="s">
        <v>196</v>
      </c>
      <c r="G196" s="21">
        <v>32904042</v>
      </c>
      <c r="H196" s="21">
        <v>20340309</v>
      </c>
      <c r="I196" s="21">
        <v>12563733</v>
      </c>
      <c r="J196" s="32">
        <f t="shared" ref="J196:J208" si="24">(H196+I196)/G196*100</f>
        <v>100</v>
      </c>
      <c r="K196" s="51"/>
    </row>
    <row r="197" spans="1:11" x14ac:dyDescent="0.4">
      <c r="A197" s="5"/>
      <c r="B197" s="5"/>
      <c r="C197" s="10"/>
      <c r="D197" s="6"/>
      <c r="E197" s="24" t="s">
        <v>147</v>
      </c>
      <c r="F197" s="16"/>
      <c r="G197" s="21"/>
      <c r="H197" s="21"/>
      <c r="I197" s="21"/>
      <c r="J197" s="32"/>
      <c r="K197" s="51"/>
    </row>
    <row r="198" spans="1:11" ht="41.4" x14ac:dyDescent="0.4">
      <c r="A198" s="5"/>
      <c r="B198" s="5"/>
      <c r="C198" s="10"/>
      <c r="D198" s="6"/>
      <c r="E198" s="6" t="s">
        <v>284</v>
      </c>
      <c r="F198" s="16" t="s">
        <v>196</v>
      </c>
      <c r="G198" s="21">
        <v>18619458</v>
      </c>
      <c r="H198" s="21">
        <v>10636187</v>
      </c>
      <c r="I198" s="21">
        <v>7983271</v>
      </c>
      <c r="J198" s="32">
        <f t="shared" si="24"/>
        <v>100</v>
      </c>
      <c r="K198" s="51"/>
    </row>
    <row r="199" spans="1:11" x14ac:dyDescent="0.4">
      <c r="A199" s="5"/>
      <c r="B199" s="5"/>
      <c r="C199" s="10"/>
      <c r="D199" s="6"/>
      <c r="E199" s="24" t="s">
        <v>180</v>
      </c>
      <c r="F199" s="16"/>
      <c r="G199" s="21"/>
      <c r="H199" s="21"/>
      <c r="I199" s="21"/>
      <c r="J199" s="32"/>
      <c r="K199" s="51"/>
    </row>
    <row r="200" spans="1:11" ht="41.4" x14ac:dyDescent="0.4">
      <c r="A200" s="5"/>
      <c r="B200" s="5"/>
      <c r="C200" s="10"/>
      <c r="D200" s="6"/>
      <c r="E200" s="6" t="s">
        <v>285</v>
      </c>
      <c r="F200" s="16" t="s">
        <v>196</v>
      </c>
      <c r="G200" s="21">
        <v>27801084</v>
      </c>
      <c r="H200" s="21">
        <v>13533147</v>
      </c>
      <c r="I200" s="21">
        <v>14267937</v>
      </c>
      <c r="J200" s="32">
        <f t="shared" si="24"/>
        <v>100</v>
      </c>
      <c r="K200" s="51"/>
    </row>
    <row r="201" spans="1:11" x14ac:dyDescent="0.4">
      <c r="A201" s="5"/>
      <c r="B201" s="5"/>
      <c r="C201" s="10"/>
      <c r="D201" s="6"/>
      <c r="E201" s="24" t="s">
        <v>181</v>
      </c>
      <c r="F201" s="16"/>
      <c r="G201" s="21"/>
      <c r="H201" s="21"/>
      <c r="I201" s="21"/>
      <c r="J201" s="32"/>
      <c r="K201" s="51"/>
    </row>
    <row r="202" spans="1:11" ht="41.4" x14ac:dyDescent="0.4">
      <c r="A202" s="5"/>
      <c r="B202" s="5"/>
      <c r="C202" s="10"/>
      <c r="D202" s="6"/>
      <c r="E202" s="6" t="s">
        <v>286</v>
      </c>
      <c r="F202" s="22" t="s">
        <v>241</v>
      </c>
      <c r="G202" s="22">
        <v>103353250</v>
      </c>
      <c r="H202" s="21">
        <v>86862041</v>
      </c>
      <c r="I202" s="21">
        <v>16491209</v>
      </c>
      <c r="J202" s="32">
        <f t="shared" si="24"/>
        <v>100</v>
      </c>
      <c r="K202" s="51"/>
    </row>
    <row r="203" spans="1:11" x14ac:dyDescent="0.4">
      <c r="A203" s="5"/>
      <c r="B203" s="5"/>
      <c r="C203" s="10"/>
      <c r="D203" s="6"/>
      <c r="E203" s="24" t="s">
        <v>165</v>
      </c>
      <c r="F203" s="22"/>
      <c r="G203" s="22"/>
      <c r="H203" s="21"/>
      <c r="I203" s="21"/>
      <c r="J203" s="32"/>
      <c r="K203" s="51"/>
    </row>
    <row r="204" spans="1:11" ht="41.4" x14ac:dyDescent="0.4">
      <c r="A204" s="5"/>
      <c r="B204" s="5"/>
      <c r="C204" s="10"/>
      <c r="D204" s="6"/>
      <c r="E204" s="6" t="s">
        <v>287</v>
      </c>
      <c r="F204" s="22" t="s">
        <v>196</v>
      </c>
      <c r="G204" s="22">
        <v>27401938</v>
      </c>
      <c r="H204" s="21">
        <v>21490225</v>
      </c>
      <c r="I204" s="21">
        <v>5911713</v>
      </c>
      <c r="J204" s="32">
        <f t="shared" si="24"/>
        <v>100</v>
      </c>
      <c r="K204" s="51"/>
    </row>
    <row r="205" spans="1:11" x14ac:dyDescent="0.4">
      <c r="A205" s="5"/>
      <c r="B205" s="5"/>
      <c r="C205" s="10"/>
      <c r="D205" s="6"/>
      <c r="E205" s="24" t="s">
        <v>166</v>
      </c>
      <c r="F205" s="22"/>
      <c r="G205" s="22"/>
      <c r="H205" s="21"/>
      <c r="I205" s="21"/>
      <c r="J205" s="32"/>
      <c r="K205" s="51"/>
    </row>
    <row r="206" spans="1:11" ht="41.4" x14ac:dyDescent="0.4">
      <c r="A206" s="5"/>
      <c r="B206" s="5"/>
      <c r="C206" s="10"/>
      <c r="D206" s="6"/>
      <c r="E206" s="6" t="s">
        <v>288</v>
      </c>
      <c r="F206" s="22" t="s">
        <v>196</v>
      </c>
      <c r="G206" s="22">
        <v>31760700</v>
      </c>
      <c r="H206" s="21">
        <v>20576478</v>
      </c>
      <c r="I206" s="21">
        <v>11184222</v>
      </c>
      <c r="J206" s="32">
        <f t="shared" si="24"/>
        <v>100</v>
      </c>
      <c r="K206" s="51"/>
    </row>
    <row r="207" spans="1:11" x14ac:dyDescent="0.4">
      <c r="A207" s="5"/>
      <c r="B207" s="5"/>
      <c r="C207" s="10"/>
      <c r="D207" s="6"/>
      <c r="E207" s="24" t="s">
        <v>182</v>
      </c>
      <c r="F207" s="17"/>
      <c r="G207" s="79"/>
      <c r="H207" s="21"/>
      <c r="I207" s="79"/>
      <c r="J207" s="32"/>
      <c r="K207" s="51"/>
    </row>
    <row r="208" spans="1:11" ht="39.6" customHeight="1" x14ac:dyDescent="0.4">
      <c r="A208" s="5"/>
      <c r="B208" s="5"/>
      <c r="C208" s="10"/>
      <c r="D208" s="6"/>
      <c r="E208" s="6" t="s">
        <v>289</v>
      </c>
      <c r="F208" s="17" t="s">
        <v>241</v>
      </c>
      <c r="G208" s="16">
        <v>16345085</v>
      </c>
      <c r="H208" s="21">
        <v>15645085</v>
      </c>
      <c r="I208" s="21">
        <v>700000</v>
      </c>
      <c r="J208" s="32">
        <f t="shared" si="24"/>
        <v>100</v>
      </c>
      <c r="K208" s="51"/>
    </row>
    <row r="209" spans="1:12" x14ac:dyDescent="0.4">
      <c r="A209" s="5" t="s">
        <v>183</v>
      </c>
      <c r="B209" s="5" t="s">
        <v>184</v>
      </c>
      <c r="C209" s="10" t="s">
        <v>55</v>
      </c>
      <c r="D209" s="6" t="s">
        <v>185</v>
      </c>
      <c r="E209" s="60"/>
      <c r="F209" s="46"/>
      <c r="G209" s="21">
        <f>G211+G213</f>
        <v>196488801</v>
      </c>
      <c r="H209" s="21">
        <f>H211+H213</f>
        <v>41919141</v>
      </c>
      <c r="I209" s="21">
        <f t="shared" ref="I209" si="25">I211+I213</f>
        <v>154569660</v>
      </c>
      <c r="J209" s="32"/>
    </row>
    <row r="210" spans="1:12" x14ac:dyDescent="0.4">
      <c r="A210" s="5"/>
      <c r="B210" s="5"/>
      <c r="C210" s="10"/>
      <c r="D210" s="6"/>
      <c r="E210" s="9" t="s">
        <v>171</v>
      </c>
      <c r="F210" s="17"/>
      <c r="G210" s="77"/>
      <c r="H210" s="77"/>
      <c r="I210" s="80"/>
      <c r="J210" s="77"/>
      <c r="K210" s="51"/>
    </row>
    <row r="211" spans="1:12" ht="41.4" x14ac:dyDescent="0.4">
      <c r="A211" s="5"/>
      <c r="B211" s="5"/>
      <c r="C211" s="10"/>
      <c r="D211" s="6"/>
      <c r="E211" s="6" t="s">
        <v>290</v>
      </c>
      <c r="F211" s="17" t="s">
        <v>195</v>
      </c>
      <c r="G211" s="16">
        <v>92143770</v>
      </c>
      <c r="H211" s="21">
        <v>6500000</v>
      </c>
      <c r="I211" s="21">
        <v>85643770</v>
      </c>
      <c r="J211" s="32">
        <f t="shared" ref="J211" si="26">(H211+I211)/G211*100</f>
        <v>100</v>
      </c>
      <c r="K211" s="51"/>
    </row>
    <row r="212" spans="1:12" x14ac:dyDescent="0.4">
      <c r="A212" s="5"/>
      <c r="B212" s="5"/>
      <c r="C212" s="10"/>
      <c r="D212" s="6"/>
      <c r="E212" s="12" t="s">
        <v>186</v>
      </c>
      <c r="F212" s="17"/>
      <c r="G212" s="16"/>
      <c r="H212" s="77"/>
      <c r="I212" s="77"/>
      <c r="J212" s="77"/>
      <c r="K212" s="51"/>
    </row>
    <row r="213" spans="1:12" ht="27.6" x14ac:dyDescent="0.4">
      <c r="A213" s="5"/>
      <c r="B213" s="5"/>
      <c r="C213" s="10"/>
      <c r="D213" s="6"/>
      <c r="E213" s="6" t="s">
        <v>291</v>
      </c>
      <c r="F213" s="17" t="s">
        <v>204</v>
      </c>
      <c r="G213" s="16">
        <v>104345031</v>
      </c>
      <c r="H213" s="21">
        <v>35419141</v>
      </c>
      <c r="I213" s="21">
        <v>68925890</v>
      </c>
      <c r="J213" s="32">
        <f t="shared" ref="J213" si="27">(H213+I213)/G213*100</f>
        <v>100</v>
      </c>
      <c r="K213" s="51"/>
    </row>
    <row r="214" spans="1:12" ht="27.6" x14ac:dyDescent="0.4">
      <c r="A214" s="5" t="s">
        <v>187</v>
      </c>
      <c r="B214" s="5" t="s">
        <v>188</v>
      </c>
      <c r="C214" s="10" t="s">
        <v>55</v>
      </c>
      <c r="D214" s="6" t="s">
        <v>189</v>
      </c>
      <c r="E214" s="60"/>
      <c r="F214" s="46"/>
      <c r="G214" s="21">
        <f>SUM(G216:G255)+G257</f>
        <v>5034113772</v>
      </c>
      <c r="H214" s="21">
        <f t="shared" ref="H214:I214" si="28">SUM(H216:H255)+H257</f>
        <v>1435021181</v>
      </c>
      <c r="I214" s="21">
        <f t="shared" si="28"/>
        <v>175748556</v>
      </c>
      <c r="J214" s="32"/>
    </row>
    <row r="215" spans="1:12" x14ac:dyDescent="0.4">
      <c r="A215" s="3"/>
      <c r="B215" s="1"/>
      <c r="C215" s="3"/>
      <c r="D215" s="4"/>
      <c r="E215" s="12" t="s">
        <v>132</v>
      </c>
      <c r="F215" s="17"/>
      <c r="G215" s="16"/>
      <c r="H215" s="77"/>
      <c r="I215" s="77"/>
      <c r="J215" s="77"/>
      <c r="K215" s="51"/>
    </row>
    <row r="216" spans="1:12" ht="31.2" customHeight="1" x14ac:dyDescent="0.4">
      <c r="A216" s="3"/>
      <c r="B216" s="1"/>
      <c r="C216" s="3"/>
      <c r="D216" s="4"/>
      <c r="E216" s="30" t="s">
        <v>292</v>
      </c>
      <c r="F216" s="17" t="s">
        <v>127</v>
      </c>
      <c r="G216" s="16">
        <v>1559573526</v>
      </c>
      <c r="H216" s="21">
        <v>5000000</v>
      </c>
      <c r="I216" s="21">
        <v>10000000</v>
      </c>
      <c r="J216" s="32">
        <f t="shared" ref="J216" si="29">(H216+I216)/G216*100</f>
        <v>0.96180139954491639</v>
      </c>
      <c r="K216" s="51"/>
    </row>
    <row r="217" spans="1:12" ht="30.6" customHeight="1" x14ac:dyDescent="0.4">
      <c r="A217" s="3"/>
      <c r="B217" s="1"/>
      <c r="C217" s="3"/>
      <c r="D217" s="4"/>
      <c r="E217" s="30" t="s">
        <v>293</v>
      </c>
      <c r="F217" s="17" t="s">
        <v>195</v>
      </c>
      <c r="G217" s="16">
        <v>3000000</v>
      </c>
      <c r="H217" s="21">
        <v>0</v>
      </c>
      <c r="I217" s="21">
        <v>3000000</v>
      </c>
      <c r="J217" s="32">
        <f>(H217+I217)/G217*100</f>
        <v>100</v>
      </c>
      <c r="K217" s="51"/>
    </row>
    <row r="218" spans="1:12" x14ac:dyDescent="0.4">
      <c r="A218" s="3"/>
      <c r="B218" s="1"/>
      <c r="C218" s="3"/>
      <c r="D218" s="4"/>
      <c r="E218" s="12" t="s">
        <v>156</v>
      </c>
      <c r="F218" s="17"/>
      <c r="G218" s="16"/>
      <c r="H218" s="77"/>
      <c r="I218" s="21"/>
      <c r="J218" s="21"/>
      <c r="K218" s="51"/>
    </row>
    <row r="219" spans="1:12" ht="45.6" customHeight="1" x14ac:dyDescent="0.4">
      <c r="A219" s="3"/>
      <c r="B219" s="1"/>
      <c r="C219" s="3"/>
      <c r="D219" s="4"/>
      <c r="E219" s="30" t="s">
        <v>294</v>
      </c>
      <c r="F219" s="17" t="s">
        <v>204</v>
      </c>
      <c r="G219" s="16">
        <v>370900000</v>
      </c>
      <c r="H219" s="21">
        <v>360900000</v>
      </c>
      <c r="I219" s="21">
        <v>10000000</v>
      </c>
      <c r="J219" s="32">
        <f t="shared" ref="J219:J259" si="30">(H219+I219)/G219*100</f>
        <v>100</v>
      </c>
      <c r="K219" s="51"/>
    </row>
    <row r="220" spans="1:12" s="81" customFormat="1" ht="55.2" x14ac:dyDescent="0.4">
      <c r="A220" s="3"/>
      <c r="B220" s="1"/>
      <c r="C220" s="3"/>
      <c r="D220" s="4"/>
      <c r="E220" s="30" t="s">
        <v>295</v>
      </c>
      <c r="F220" s="17" t="s">
        <v>196</v>
      </c>
      <c r="G220" s="16">
        <v>1000000000</v>
      </c>
      <c r="H220" s="21">
        <v>686187904</v>
      </c>
      <c r="I220" s="21">
        <v>13812096</v>
      </c>
      <c r="J220" s="32">
        <f t="shared" si="30"/>
        <v>70</v>
      </c>
      <c r="L220" s="50"/>
    </row>
    <row r="221" spans="1:12" s="81" customFormat="1" ht="58.8" customHeight="1" x14ac:dyDescent="0.4">
      <c r="A221" s="3"/>
      <c r="B221" s="1"/>
      <c r="C221" s="3"/>
      <c r="D221" s="4"/>
      <c r="E221" s="30" t="s">
        <v>296</v>
      </c>
      <c r="F221" s="17" t="s">
        <v>127</v>
      </c>
      <c r="G221" s="16">
        <v>15000000</v>
      </c>
      <c r="H221" s="21">
        <v>910000</v>
      </c>
      <c r="I221" s="21">
        <v>7000000</v>
      </c>
      <c r="J221" s="32">
        <f t="shared" si="30"/>
        <v>52.733333333333334</v>
      </c>
      <c r="L221" s="50"/>
    </row>
    <row r="222" spans="1:12" ht="46.8" customHeight="1" x14ac:dyDescent="0.4">
      <c r="A222" s="3"/>
      <c r="B222" s="1"/>
      <c r="C222" s="3"/>
      <c r="D222" s="4"/>
      <c r="E222" s="30" t="s">
        <v>297</v>
      </c>
      <c r="F222" s="31" t="s">
        <v>127</v>
      </c>
      <c r="G222" s="16">
        <v>25000000</v>
      </c>
      <c r="H222" s="21">
        <v>100000</v>
      </c>
      <c r="I222" s="21">
        <v>100000</v>
      </c>
      <c r="J222" s="32">
        <f t="shared" si="30"/>
        <v>0.8</v>
      </c>
      <c r="K222" s="51"/>
    </row>
    <row r="223" spans="1:12" ht="61.2" customHeight="1" x14ac:dyDescent="0.4">
      <c r="A223" s="3"/>
      <c r="B223" s="1"/>
      <c r="C223" s="3"/>
      <c r="D223" s="4"/>
      <c r="E223" s="30" t="s">
        <v>298</v>
      </c>
      <c r="F223" s="31" t="s">
        <v>127</v>
      </c>
      <c r="G223" s="16">
        <v>50000000</v>
      </c>
      <c r="H223" s="21">
        <v>100000</v>
      </c>
      <c r="I223" s="21">
        <v>100000</v>
      </c>
      <c r="J223" s="32">
        <f t="shared" si="30"/>
        <v>0.4</v>
      </c>
      <c r="K223" s="51"/>
    </row>
    <row r="224" spans="1:12" ht="63" customHeight="1" x14ac:dyDescent="0.4">
      <c r="A224" s="3"/>
      <c r="B224" s="1"/>
      <c r="C224" s="3"/>
      <c r="D224" s="4"/>
      <c r="E224" s="30" t="s">
        <v>299</v>
      </c>
      <c r="F224" s="31" t="s">
        <v>127</v>
      </c>
      <c r="G224" s="16">
        <v>200000000</v>
      </c>
      <c r="H224" s="21">
        <v>100000</v>
      </c>
      <c r="I224" s="21">
        <v>100000</v>
      </c>
      <c r="J224" s="32">
        <f t="shared" si="30"/>
        <v>0.1</v>
      </c>
      <c r="K224" s="51"/>
    </row>
    <row r="225" spans="1:11" ht="63.6" customHeight="1" x14ac:dyDescent="0.4">
      <c r="A225" s="3"/>
      <c r="B225" s="1"/>
      <c r="C225" s="3"/>
      <c r="D225" s="4"/>
      <c r="E225" s="30" t="s">
        <v>300</v>
      </c>
      <c r="F225" s="31" t="s">
        <v>127</v>
      </c>
      <c r="G225" s="16">
        <v>200000000</v>
      </c>
      <c r="H225" s="21">
        <v>100000</v>
      </c>
      <c r="I225" s="21">
        <v>100000</v>
      </c>
      <c r="J225" s="32">
        <f t="shared" si="30"/>
        <v>0.1</v>
      </c>
      <c r="K225" s="51"/>
    </row>
    <row r="226" spans="1:11" ht="61.8" customHeight="1" x14ac:dyDescent="0.4">
      <c r="A226" s="3"/>
      <c r="B226" s="1"/>
      <c r="C226" s="3"/>
      <c r="D226" s="4"/>
      <c r="E226" s="30" t="s">
        <v>301</v>
      </c>
      <c r="F226" s="31" t="s">
        <v>127</v>
      </c>
      <c r="G226" s="16">
        <v>10000000</v>
      </c>
      <c r="H226" s="21">
        <v>100000</v>
      </c>
      <c r="I226" s="21">
        <v>100000</v>
      </c>
      <c r="J226" s="32">
        <f t="shared" si="30"/>
        <v>2</v>
      </c>
      <c r="K226" s="51"/>
    </row>
    <row r="227" spans="1:11" ht="48" customHeight="1" x14ac:dyDescent="0.4">
      <c r="A227" s="3"/>
      <c r="B227" s="1"/>
      <c r="C227" s="3"/>
      <c r="D227" s="4"/>
      <c r="E227" s="30" t="s">
        <v>302</v>
      </c>
      <c r="F227" s="31" t="s">
        <v>127</v>
      </c>
      <c r="G227" s="16">
        <v>80000000</v>
      </c>
      <c r="H227" s="21">
        <v>100000</v>
      </c>
      <c r="I227" s="21">
        <v>100000</v>
      </c>
      <c r="J227" s="32">
        <f t="shared" si="30"/>
        <v>0.25</v>
      </c>
      <c r="K227" s="51"/>
    </row>
    <row r="228" spans="1:11" ht="75.599999999999994" customHeight="1" x14ac:dyDescent="0.4">
      <c r="A228" s="3"/>
      <c r="B228" s="1"/>
      <c r="C228" s="3"/>
      <c r="D228" s="4"/>
      <c r="E228" s="30" t="s">
        <v>303</v>
      </c>
      <c r="F228" s="31" t="s">
        <v>127</v>
      </c>
      <c r="G228" s="16">
        <v>250000000</v>
      </c>
      <c r="H228" s="21">
        <v>100000</v>
      </c>
      <c r="I228" s="21">
        <v>100000</v>
      </c>
      <c r="J228" s="32">
        <f t="shared" si="30"/>
        <v>0.08</v>
      </c>
      <c r="K228" s="51"/>
    </row>
    <row r="229" spans="1:11" ht="63.6" customHeight="1" x14ac:dyDescent="0.4">
      <c r="A229" s="3"/>
      <c r="B229" s="1"/>
      <c r="C229" s="3"/>
      <c r="D229" s="4"/>
      <c r="E229" s="30" t="s">
        <v>304</v>
      </c>
      <c r="F229" s="31" t="s">
        <v>127</v>
      </c>
      <c r="G229" s="16">
        <v>300000000</v>
      </c>
      <c r="H229" s="21">
        <v>100000</v>
      </c>
      <c r="I229" s="21">
        <v>100000</v>
      </c>
      <c r="J229" s="32">
        <f t="shared" si="30"/>
        <v>6.6666666666666666E-2</v>
      </c>
      <c r="K229" s="51"/>
    </row>
    <row r="230" spans="1:11" ht="63" customHeight="1" x14ac:dyDescent="0.4">
      <c r="A230" s="3"/>
      <c r="B230" s="1"/>
      <c r="C230" s="3"/>
      <c r="D230" s="4"/>
      <c r="E230" s="30" t="s">
        <v>305</v>
      </c>
      <c r="F230" s="31" t="s">
        <v>195</v>
      </c>
      <c r="G230" s="16">
        <v>100000</v>
      </c>
      <c r="H230" s="21">
        <v>0</v>
      </c>
      <c r="I230" s="21">
        <v>100000</v>
      </c>
      <c r="J230" s="32">
        <f t="shared" si="30"/>
        <v>100</v>
      </c>
      <c r="K230" s="51"/>
    </row>
    <row r="231" spans="1:11" ht="52.5" customHeight="1" x14ac:dyDescent="0.4">
      <c r="A231" s="3"/>
      <c r="B231" s="1"/>
      <c r="C231" s="3"/>
      <c r="D231" s="4"/>
      <c r="E231" s="30" t="s">
        <v>306</v>
      </c>
      <c r="F231" s="31" t="s">
        <v>133</v>
      </c>
      <c r="G231" s="21">
        <v>100000</v>
      </c>
      <c r="H231" s="21">
        <v>0</v>
      </c>
      <c r="I231" s="21">
        <v>100000</v>
      </c>
      <c r="J231" s="32">
        <f t="shared" si="30"/>
        <v>100</v>
      </c>
      <c r="K231" s="51"/>
    </row>
    <row r="232" spans="1:11" x14ac:dyDescent="0.4">
      <c r="A232" s="3"/>
      <c r="B232" s="1"/>
      <c r="C232" s="3"/>
      <c r="D232" s="4"/>
      <c r="E232" s="12" t="s">
        <v>180</v>
      </c>
      <c r="F232" s="31"/>
      <c r="G232" s="87"/>
      <c r="H232" s="21"/>
      <c r="I232" s="21"/>
      <c r="J232" s="32"/>
      <c r="K232" s="51"/>
    </row>
    <row r="233" spans="1:11" ht="29.4" customHeight="1" x14ac:dyDescent="0.4">
      <c r="A233" s="3"/>
      <c r="B233" s="1"/>
      <c r="C233" s="3"/>
      <c r="D233" s="4"/>
      <c r="E233" s="30" t="s">
        <v>307</v>
      </c>
      <c r="F233" s="45">
        <v>2022</v>
      </c>
      <c r="G233" s="21">
        <v>500000</v>
      </c>
      <c r="H233" s="21">
        <v>0</v>
      </c>
      <c r="I233" s="21">
        <v>500000</v>
      </c>
      <c r="J233" s="32">
        <f t="shared" si="30"/>
        <v>100</v>
      </c>
      <c r="K233" s="51"/>
    </row>
    <row r="234" spans="1:11" x14ac:dyDescent="0.4">
      <c r="A234" s="3"/>
      <c r="B234" s="1"/>
      <c r="C234" s="3"/>
      <c r="D234" s="4"/>
      <c r="E234" s="12" t="s">
        <v>308</v>
      </c>
      <c r="F234" s="31"/>
      <c r="G234" s="87"/>
      <c r="H234" s="21"/>
      <c r="I234" s="87"/>
      <c r="J234" s="32"/>
      <c r="K234" s="51"/>
    </row>
    <row r="235" spans="1:11" ht="29.4" customHeight="1" x14ac:dyDescent="0.4">
      <c r="A235" s="3"/>
      <c r="B235" s="1"/>
      <c r="C235" s="3"/>
      <c r="D235" s="4"/>
      <c r="E235" s="30" t="s">
        <v>309</v>
      </c>
      <c r="F235" s="22" t="s">
        <v>197</v>
      </c>
      <c r="G235" s="21">
        <v>259954849</v>
      </c>
      <c r="H235" s="21">
        <v>186053589</v>
      </c>
      <c r="I235" s="21">
        <v>43900000</v>
      </c>
      <c r="J235" s="32">
        <f t="shared" si="30"/>
        <v>88.459049671352744</v>
      </c>
      <c r="K235" s="51"/>
    </row>
    <row r="236" spans="1:11" ht="45.6" customHeight="1" x14ac:dyDescent="0.4">
      <c r="A236" s="3"/>
      <c r="B236" s="1"/>
      <c r="C236" s="3"/>
      <c r="D236" s="4"/>
      <c r="E236" s="30" t="s">
        <v>310</v>
      </c>
      <c r="F236" s="31" t="s">
        <v>127</v>
      </c>
      <c r="G236" s="21">
        <v>20000000</v>
      </c>
      <c r="H236" s="21">
        <v>100000</v>
      </c>
      <c r="I236" s="21">
        <v>100000</v>
      </c>
      <c r="J236" s="32">
        <f t="shared" si="30"/>
        <v>1</v>
      </c>
      <c r="K236" s="51"/>
    </row>
    <row r="237" spans="1:11" x14ac:dyDescent="0.4">
      <c r="A237" s="3"/>
      <c r="B237" s="1"/>
      <c r="C237" s="3"/>
      <c r="D237" s="4"/>
      <c r="E237" s="12" t="s">
        <v>181</v>
      </c>
      <c r="F237" s="31"/>
      <c r="G237" s="87"/>
      <c r="H237" s="21"/>
      <c r="I237" s="87"/>
      <c r="J237" s="32"/>
      <c r="K237" s="51"/>
    </row>
    <row r="238" spans="1:11" ht="31.2" customHeight="1" x14ac:dyDescent="0.4">
      <c r="A238" s="3"/>
      <c r="B238" s="1"/>
      <c r="C238" s="3"/>
      <c r="D238" s="4"/>
      <c r="E238" s="30" t="s">
        <v>318</v>
      </c>
      <c r="F238" s="31" t="s">
        <v>127</v>
      </c>
      <c r="G238" s="21">
        <v>300000000</v>
      </c>
      <c r="H238" s="21">
        <v>100000</v>
      </c>
      <c r="I238" s="21">
        <v>1800000</v>
      </c>
      <c r="J238" s="32">
        <f>(H238+I238)/G238*100</f>
        <v>0.6333333333333333</v>
      </c>
      <c r="K238" s="51"/>
    </row>
    <row r="239" spans="1:11" x14ac:dyDescent="0.4">
      <c r="A239" s="3"/>
      <c r="B239" s="1"/>
      <c r="C239" s="3"/>
      <c r="D239" s="4"/>
      <c r="E239" s="12" t="s">
        <v>311</v>
      </c>
      <c r="F239" s="31"/>
      <c r="G239" s="21"/>
      <c r="H239" s="21"/>
      <c r="I239" s="21"/>
      <c r="J239" s="32"/>
      <c r="K239" s="51"/>
    </row>
    <row r="240" spans="1:11" ht="27.6" x14ac:dyDescent="0.4">
      <c r="A240" s="3"/>
      <c r="B240" s="1"/>
      <c r="C240" s="3"/>
      <c r="D240" s="4"/>
      <c r="E240" s="30" t="s">
        <v>312</v>
      </c>
      <c r="F240" s="5">
        <v>2022</v>
      </c>
      <c r="G240" s="21">
        <v>400000</v>
      </c>
      <c r="H240" s="21">
        <v>0</v>
      </c>
      <c r="I240" s="21">
        <v>400000</v>
      </c>
      <c r="J240" s="32">
        <f t="shared" si="30"/>
        <v>100</v>
      </c>
      <c r="K240" s="51"/>
    </row>
    <row r="241" spans="1:11" x14ac:dyDescent="0.4">
      <c r="A241" s="3"/>
      <c r="B241" s="1"/>
      <c r="C241" s="3"/>
      <c r="D241" s="4"/>
      <c r="E241" s="12" t="s">
        <v>313</v>
      </c>
      <c r="F241" s="5"/>
      <c r="G241" s="21"/>
      <c r="H241" s="21"/>
      <c r="I241" s="21"/>
      <c r="J241" s="32"/>
      <c r="K241" s="51"/>
    </row>
    <row r="242" spans="1:11" ht="21.75" customHeight="1" x14ac:dyDescent="0.4">
      <c r="A242" s="3"/>
      <c r="B242" s="1"/>
      <c r="C242" s="3"/>
      <c r="D242" s="4"/>
      <c r="E242" s="30" t="s">
        <v>314</v>
      </c>
      <c r="F242" s="5" t="s">
        <v>78</v>
      </c>
      <c r="G242" s="21">
        <v>100000</v>
      </c>
      <c r="H242" s="21">
        <v>0</v>
      </c>
      <c r="I242" s="21">
        <v>100000</v>
      </c>
      <c r="J242" s="32">
        <f t="shared" si="30"/>
        <v>100</v>
      </c>
      <c r="K242" s="51"/>
    </row>
    <row r="243" spans="1:11" ht="45.6" customHeight="1" x14ac:dyDescent="0.4">
      <c r="A243" s="3"/>
      <c r="B243" s="1"/>
      <c r="C243" s="3"/>
      <c r="D243" s="4"/>
      <c r="E243" s="30" t="s">
        <v>315</v>
      </c>
      <c r="F243" s="5" t="s">
        <v>78</v>
      </c>
      <c r="G243" s="21">
        <v>100000</v>
      </c>
      <c r="H243" s="21">
        <v>0</v>
      </c>
      <c r="I243" s="21">
        <v>100000</v>
      </c>
      <c r="J243" s="32">
        <f t="shared" si="30"/>
        <v>100</v>
      </c>
      <c r="K243" s="51"/>
    </row>
    <row r="244" spans="1:11" x14ac:dyDescent="0.4">
      <c r="A244" s="3"/>
      <c r="B244" s="1"/>
      <c r="C244" s="3"/>
      <c r="D244" s="4"/>
      <c r="E244" s="12" t="s">
        <v>316</v>
      </c>
      <c r="F244" s="31"/>
      <c r="G244" s="21"/>
      <c r="H244" s="21"/>
      <c r="I244" s="21"/>
      <c r="J244" s="32"/>
      <c r="K244" s="51"/>
    </row>
    <row r="245" spans="1:11" ht="41.4" x14ac:dyDescent="0.4">
      <c r="A245" s="3"/>
      <c r="B245" s="1"/>
      <c r="C245" s="3"/>
      <c r="D245" s="4"/>
      <c r="E245" s="30" t="s">
        <v>317</v>
      </c>
      <c r="F245" s="17" t="s">
        <v>356</v>
      </c>
      <c r="G245" s="16">
        <v>12813486</v>
      </c>
      <c r="H245" s="21">
        <v>1326286</v>
      </c>
      <c r="I245" s="21">
        <v>100000</v>
      </c>
      <c r="J245" s="32">
        <f t="shared" si="30"/>
        <v>11.131131684227071</v>
      </c>
      <c r="K245" s="51"/>
    </row>
    <row r="246" spans="1:11" x14ac:dyDescent="0.4">
      <c r="A246" s="3"/>
      <c r="B246" s="1"/>
      <c r="C246" s="3"/>
      <c r="D246" s="4"/>
      <c r="E246" s="12" t="s">
        <v>319</v>
      </c>
      <c r="F246" s="17"/>
      <c r="G246" s="87"/>
      <c r="H246" s="21"/>
      <c r="I246" s="87"/>
      <c r="J246" s="32"/>
      <c r="K246" s="51"/>
    </row>
    <row r="247" spans="1:11" ht="30" customHeight="1" x14ac:dyDescent="0.4">
      <c r="A247" s="3"/>
      <c r="B247" s="1"/>
      <c r="C247" s="3"/>
      <c r="D247" s="4"/>
      <c r="E247" s="30" t="s">
        <v>320</v>
      </c>
      <c r="F247" s="17" t="s">
        <v>365</v>
      </c>
      <c r="G247" s="21">
        <v>41125464</v>
      </c>
      <c r="H247" s="21">
        <v>5685161</v>
      </c>
      <c r="I247" s="21">
        <v>50000</v>
      </c>
      <c r="J247" s="32">
        <f t="shared" si="30"/>
        <v>13.945522900361684</v>
      </c>
      <c r="K247" s="51"/>
    </row>
    <row r="248" spans="1:11" ht="33.6" customHeight="1" x14ac:dyDescent="0.4">
      <c r="A248" s="3"/>
      <c r="B248" s="1"/>
      <c r="C248" s="3"/>
      <c r="D248" s="4"/>
      <c r="E248" s="30" t="s">
        <v>321</v>
      </c>
      <c r="F248" s="17" t="s">
        <v>365</v>
      </c>
      <c r="G248" s="21">
        <v>27657168</v>
      </c>
      <c r="H248" s="21">
        <v>585001</v>
      </c>
      <c r="I248" s="21">
        <v>50000</v>
      </c>
      <c r="J248" s="32">
        <f t="shared" si="30"/>
        <v>2.2959726028348242</v>
      </c>
      <c r="K248" s="51"/>
    </row>
    <row r="249" spans="1:11" x14ac:dyDescent="0.4">
      <c r="A249" s="3"/>
      <c r="B249" s="1"/>
      <c r="C249" s="3"/>
      <c r="D249" s="4"/>
      <c r="E249" s="12" t="s">
        <v>174</v>
      </c>
      <c r="F249" s="17"/>
      <c r="G249" s="21"/>
      <c r="H249" s="21"/>
      <c r="I249" s="21"/>
      <c r="J249" s="32"/>
      <c r="K249" s="51"/>
    </row>
    <row r="250" spans="1:11" ht="43.8" customHeight="1" x14ac:dyDescent="0.4">
      <c r="A250" s="3"/>
      <c r="B250" s="1"/>
      <c r="C250" s="3"/>
      <c r="D250" s="4"/>
      <c r="E250" s="6" t="s">
        <v>322</v>
      </c>
      <c r="F250" s="17" t="s">
        <v>204</v>
      </c>
      <c r="G250" s="21">
        <v>146000000</v>
      </c>
      <c r="H250" s="21">
        <v>138400000</v>
      </c>
      <c r="I250" s="21">
        <v>7600000</v>
      </c>
      <c r="J250" s="32">
        <f t="shared" si="30"/>
        <v>100</v>
      </c>
      <c r="K250" s="51"/>
    </row>
    <row r="251" spans="1:11" x14ac:dyDescent="0.4">
      <c r="A251" s="3"/>
      <c r="B251" s="1"/>
      <c r="C251" s="3"/>
      <c r="D251" s="4"/>
      <c r="E251" s="12" t="s">
        <v>323</v>
      </c>
      <c r="F251" s="17"/>
      <c r="G251" s="87"/>
      <c r="H251" s="21"/>
      <c r="I251" s="87"/>
      <c r="J251" s="32"/>
      <c r="K251" s="51"/>
    </row>
    <row r="252" spans="1:11" ht="45" customHeight="1" x14ac:dyDescent="0.4">
      <c r="A252" s="3"/>
      <c r="B252" s="1"/>
      <c r="C252" s="3"/>
      <c r="D252" s="4"/>
      <c r="E252" s="30" t="s">
        <v>324</v>
      </c>
      <c r="F252" s="17" t="s">
        <v>204</v>
      </c>
      <c r="G252" s="21">
        <v>89766187</v>
      </c>
      <c r="H252" s="21">
        <v>34922306</v>
      </c>
      <c r="I252" s="21">
        <v>48992441</v>
      </c>
      <c r="J252" s="32">
        <f>(H252+I252)/G252*100</f>
        <v>93.481465353986792</v>
      </c>
      <c r="K252" s="51"/>
    </row>
    <row r="253" spans="1:11" x14ac:dyDescent="0.4">
      <c r="A253" s="3"/>
      <c r="B253" s="1"/>
      <c r="C253" s="3"/>
      <c r="D253" s="4"/>
      <c r="E253" s="12" t="s">
        <v>325</v>
      </c>
      <c r="F253" s="17"/>
      <c r="G253" s="87"/>
      <c r="H253" s="21"/>
      <c r="I253" s="87"/>
      <c r="J253" s="32"/>
      <c r="K253" s="51"/>
    </row>
    <row r="254" spans="1:11" ht="31.2" customHeight="1" x14ac:dyDescent="0.4">
      <c r="A254" s="3"/>
      <c r="B254" s="1"/>
      <c r="C254" s="3"/>
      <c r="D254" s="4"/>
      <c r="E254" s="30" t="s">
        <v>326</v>
      </c>
      <c r="F254" s="17" t="s">
        <v>356</v>
      </c>
      <c r="G254" s="16">
        <v>18269582</v>
      </c>
      <c r="H254" s="21">
        <v>287665</v>
      </c>
      <c r="I254" s="21">
        <v>50000</v>
      </c>
      <c r="J254" s="32">
        <f t="shared" si="30"/>
        <v>1.8482360461230036</v>
      </c>
      <c r="K254" s="51"/>
    </row>
    <row r="255" spans="1:11" ht="45" customHeight="1" x14ac:dyDescent="0.4">
      <c r="A255" s="3"/>
      <c r="B255" s="1"/>
      <c r="C255" s="3"/>
      <c r="D255" s="4"/>
      <c r="E255" s="30" t="s">
        <v>327</v>
      </c>
      <c r="F255" s="17" t="s">
        <v>356</v>
      </c>
      <c r="G255" s="16">
        <v>12986144</v>
      </c>
      <c r="H255" s="21">
        <v>139922</v>
      </c>
      <c r="I255" s="21">
        <v>50000</v>
      </c>
      <c r="J255" s="32">
        <f t="shared" si="30"/>
        <v>1.4624972586165685</v>
      </c>
      <c r="K255" s="51"/>
    </row>
    <row r="256" spans="1:11" x14ac:dyDescent="0.4">
      <c r="A256" s="3"/>
      <c r="B256" s="1"/>
      <c r="C256" s="3"/>
      <c r="D256" s="4"/>
      <c r="E256" s="12" t="s">
        <v>328</v>
      </c>
      <c r="F256" s="17"/>
      <c r="G256" s="87"/>
      <c r="H256" s="21"/>
      <c r="I256" s="87"/>
      <c r="J256" s="32"/>
      <c r="K256" s="51"/>
    </row>
    <row r="257" spans="1:12" x14ac:dyDescent="0.4">
      <c r="A257" s="3"/>
      <c r="B257" s="1"/>
      <c r="C257" s="3"/>
      <c r="D257" s="4"/>
      <c r="E257" s="30" t="s">
        <v>414</v>
      </c>
      <c r="F257" s="17"/>
      <c r="G257" s="16">
        <f>G258+G259</f>
        <v>40767366</v>
      </c>
      <c r="H257" s="16">
        <v>13623347</v>
      </c>
      <c r="I257" s="16">
        <f t="shared" ref="I257" si="31">I258+I259</f>
        <v>27144019</v>
      </c>
      <c r="J257" s="32">
        <f t="shared" si="30"/>
        <v>100</v>
      </c>
      <c r="K257" s="51"/>
    </row>
    <row r="258" spans="1:12" s="76" customFormat="1" ht="17.25" customHeight="1" x14ac:dyDescent="0.4">
      <c r="A258" s="42"/>
      <c r="B258" s="43"/>
      <c r="C258" s="42"/>
      <c r="D258" s="44"/>
      <c r="E258" s="29" t="s">
        <v>329</v>
      </c>
      <c r="F258" s="27" t="s">
        <v>204</v>
      </c>
      <c r="G258" s="28">
        <v>30767366</v>
      </c>
      <c r="H258" s="35">
        <v>13623347</v>
      </c>
      <c r="I258" s="35">
        <v>17144019</v>
      </c>
      <c r="J258" s="73">
        <f t="shared" si="30"/>
        <v>100</v>
      </c>
      <c r="L258" s="75"/>
    </row>
    <row r="259" spans="1:12" s="76" customFormat="1" ht="55.2" customHeight="1" x14ac:dyDescent="0.4">
      <c r="A259" s="82"/>
      <c r="B259" s="82"/>
      <c r="C259" s="82"/>
      <c r="D259" s="82"/>
      <c r="E259" s="29" t="s">
        <v>330</v>
      </c>
      <c r="F259" s="27" t="s">
        <v>204</v>
      </c>
      <c r="G259" s="28">
        <v>10000000</v>
      </c>
      <c r="H259" s="35">
        <v>0</v>
      </c>
      <c r="I259" s="35">
        <v>10000000</v>
      </c>
      <c r="J259" s="73">
        <f t="shared" si="30"/>
        <v>100</v>
      </c>
      <c r="L259" s="75"/>
    </row>
    <row r="260" spans="1:12" ht="33" customHeight="1" x14ac:dyDescent="0.4">
      <c r="A260" s="5" t="s">
        <v>331</v>
      </c>
      <c r="B260" s="5" t="s">
        <v>54</v>
      </c>
      <c r="C260" s="5" t="s">
        <v>55</v>
      </c>
      <c r="D260" s="6" t="s">
        <v>332</v>
      </c>
      <c r="E260" s="30"/>
      <c r="F260" s="17"/>
      <c r="G260" s="21">
        <f>G261+G265+G270+G274+G275+G276</f>
        <v>416501297</v>
      </c>
      <c r="H260" s="21">
        <f t="shared" ref="H260:I260" si="32">H261+H265+H270+H274+H275+H276</f>
        <v>16501000</v>
      </c>
      <c r="I260" s="21">
        <f t="shared" si="32"/>
        <v>24482220</v>
      </c>
      <c r="J260" s="32"/>
      <c r="K260" s="51"/>
    </row>
    <row r="261" spans="1:12" ht="27.6" x14ac:dyDescent="0.4">
      <c r="A261" s="5"/>
      <c r="B261" s="5"/>
      <c r="C261" s="5"/>
      <c r="D261" s="6"/>
      <c r="E261" s="33" t="s">
        <v>345</v>
      </c>
      <c r="F261" s="17"/>
      <c r="G261" s="21">
        <f>G262+G263+G264</f>
        <v>255250000</v>
      </c>
      <c r="H261" s="21">
        <f t="shared" ref="H261:I261" si="33">H262+H263+H264</f>
        <v>1410000</v>
      </c>
      <c r="I261" s="21">
        <f t="shared" si="33"/>
        <v>10000000</v>
      </c>
      <c r="J261" s="73">
        <f>(H261+I261)/G261*100</f>
        <v>4.4701273261508332</v>
      </c>
      <c r="K261" s="51"/>
    </row>
    <row r="262" spans="1:12" ht="55.2" x14ac:dyDescent="0.4">
      <c r="A262" s="5"/>
      <c r="B262" s="5"/>
      <c r="C262" s="5"/>
      <c r="D262" s="6"/>
      <c r="E262" s="26" t="s">
        <v>333</v>
      </c>
      <c r="F262" s="27" t="s">
        <v>127</v>
      </c>
      <c r="G262" s="28">
        <v>10250000</v>
      </c>
      <c r="H262" s="35">
        <v>1410000</v>
      </c>
      <c r="I262" s="35">
        <v>2000000</v>
      </c>
      <c r="J262" s="73">
        <f>(H262+I262)/G262*100</f>
        <v>33.268292682926834</v>
      </c>
      <c r="K262" s="51"/>
    </row>
    <row r="263" spans="1:12" ht="75" customHeight="1" x14ac:dyDescent="0.4">
      <c r="A263" s="5"/>
      <c r="B263" s="5"/>
      <c r="C263" s="5"/>
      <c r="D263" s="6"/>
      <c r="E263" s="26" t="s">
        <v>334</v>
      </c>
      <c r="F263" s="27" t="s">
        <v>133</v>
      </c>
      <c r="G263" s="28">
        <v>80000000</v>
      </c>
      <c r="H263" s="35">
        <v>0</v>
      </c>
      <c r="I263" s="35">
        <v>3000000</v>
      </c>
      <c r="J263" s="73">
        <f t="shared" ref="J263:J276" si="34">(H263+I263)/G263*100</f>
        <v>3.75</v>
      </c>
      <c r="K263" s="51"/>
    </row>
    <row r="264" spans="1:12" ht="77.400000000000006" customHeight="1" x14ac:dyDescent="0.4">
      <c r="A264" s="5"/>
      <c r="B264" s="5"/>
      <c r="C264" s="5"/>
      <c r="D264" s="6"/>
      <c r="E264" s="26" t="s">
        <v>335</v>
      </c>
      <c r="F264" s="27" t="s">
        <v>133</v>
      </c>
      <c r="G264" s="28">
        <v>165000000</v>
      </c>
      <c r="H264" s="35">
        <v>0</v>
      </c>
      <c r="I264" s="35">
        <v>5000000</v>
      </c>
      <c r="J264" s="73">
        <f t="shared" si="34"/>
        <v>3.0303030303030303</v>
      </c>
      <c r="K264" s="51"/>
    </row>
    <row r="265" spans="1:12" ht="27.6" x14ac:dyDescent="0.4">
      <c r="A265" s="5"/>
      <c r="B265" s="5"/>
      <c r="C265" s="5"/>
      <c r="D265" s="6"/>
      <c r="E265" s="6" t="s">
        <v>346</v>
      </c>
      <c r="F265" s="17"/>
      <c r="G265" s="16">
        <f>G266+G267+G268+G269</f>
        <v>36918607</v>
      </c>
      <c r="H265" s="16">
        <v>11400000</v>
      </c>
      <c r="I265" s="16">
        <f t="shared" ref="I265" si="35">I266+I267+I268+I269</f>
        <v>800000</v>
      </c>
      <c r="J265" s="73">
        <f>(H265+I265)/G265*100</f>
        <v>33.045667188905583</v>
      </c>
      <c r="K265" s="51"/>
    </row>
    <row r="266" spans="1:12" ht="55.2" x14ac:dyDescent="0.4">
      <c r="A266" s="5"/>
      <c r="B266" s="5"/>
      <c r="C266" s="5"/>
      <c r="D266" s="6"/>
      <c r="E266" s="26" t="s">
        <v>336</v>
      </c>
      <c r="F266" s="27" t="s">
        <v>127</v>
      </c>
      <c r="G266" s="28">
        <v>10157903</v>
      </c>
      <c r="H266" s="35">
        <v>100000</v>
      </c>
      <c r="I266" s="35">
        <v>100000</v>
      </c>
      <c r="J266" s="73">
        <f t="shared" si="34"/>
        <v>1.9689103154460128</v>
      </c>
      <c r="K266" s="51"/>
    </row>
    <row r="267" spans="1:12" ht="55.2" x14ac:dyDescent="0.4">
      <c r="A267" s="5"/>
      <c r="B267" s="5"/>
      <c r="C267" s="5"/>
      <c r="D267" s="6"/>
      <c r="E267" s="26" t="s">
        <v>337</v>
      </c>
      <c r="F267" s="27" t="s">
        <v>127</v>
      </c>
      <c r="G267" s="28">
        <v>22000000</v>
      </c>
      <c r="H267" s="35">
        <v>11100000</v>
      </c>
      <c r="I267" s="35">
        <v>100000</v>
      </c>
      <c r="J267" s="73">
        <f t="shared" si="34"/>
        <v>50.909090909090907</v>
      </c>
      <c r="K267" s="51"/>
    </row>
    <row r="268" spans="1:12" ht="55.2" x14ac:dyDescent="0.4">
      <c r="A268" s="5"/>
      <c r="B268" s="5"/>
      <c r="C268" s="5"/>
      <c r="D268" s="6"/>
      <c r="E268" s="26" t="s">
        <v>338</v>
      </c>
      <c r="F268" s="27" t="s">
        <v>195</v>
      </c>
      <c r="G268" s="28">
        <v>400000</v>
      </c>
      <c r="H268" s="35">
        <v>100000</v>
      </c>
      <c r="I268" s="35">
        <v>300000</v>
      </c>
      <c r="J268" s="73">
        <f t="shared" si="34"/>
        <v>100</v>
      </c>
      <c r="K268" s="51"/>
    </row>
    <row r="269" spans="1:12" ht="41.4" x14ac:dyDescent="0.4">
      <c r="A269" s="5"/>
      <c r="B269" s="5"/>
      <c r="C269" s="5"/>
      <c r="D269" s="6"/>
      <c r="E269" s="26" t="s">
        <v>339</v>
      </c>
      <c r="F269" s="27" t="s">
        <v>127</v>
      </c>
      <c r="G269" s="28">
        <v>4360704</v>
      </c>
      <c r="H269" s="35">
        <v>100000</v>
      </c>
      <c r="I269" s="35">
        <v>300000</v>
      </c>
      <c r="J269" s="73">
        <f t="shared" si="34"/>
        <v>9.1728308089702946</v>
      </c>
      <c r="K269" s="51"/>
    </row>
    <row r="270" spans="1:12" ht="34.799999999999997" customHeight="1" x14ac:dyDescent="0.4">
      <c r="A270" s="5"/>
      <c r="B270" s="5"/>
      <c r="C270" s="5"/>
      <c r="D270" s="6"/>
      <c r="E270" s="6" t="s">
        <v>347</v>
      </c>
      <c r="F270" s="17"/>
      <c r="G270" s="16">
        <f>G271+G272</f>
        <v>80000000</v>
      </c>
      <c r="H270" s="16">
        <v>900000</v>
      </c>
      <c r="I270" s="16">
        <f t="shared" ref="I270" si="36">I271+I272</f>
        <v>2140530</v>
      </c>
      <c r="J270" s="73">
        <f t="shared" si="34"/>
        <v>3.8006625000000001</v>
      </c>
      <c r="K270" s="51"/>
    </row>
    <row r="271" spans="1:12" ht="55.2" x14ac:dyDescent="0.4">
      <c r="A271" s="5"/>
      <c r="B271" s="5"/>
      <c r="C271" s="5"/>
      <c r="D271" s="6"/>
      <c r="E271" s="26" t="s">
        <v>340</v>
      </c>
      <c r="F271" s="27" t="s">
        <v>127</v>
      </c>
      <c r="G271" s="28">
        <v>50000000</v>
      </c>
      <c r="H271" s="35">
        <v>900000</v>
      </c>
      <c r="I271" s="35">
        <v>940530</v>
      </c>
      <c r="J271" s="73">
        <f t="shared" si="34"/>
        <v>3.68106</v>
      </c>
      <c r="K271" s="51"/>
    </row>
    <row r="272" spans="1:12" ht="55.2" x14ac:dyDescent="0.4">
      <c r="A272" s="5"/>
      <c r="B272" s="5"/>
      <c r="C272" s="5"/>
      <c r="D272" s="6"/>
      <c r="E272" s="26" t="s">
        <v>341</v>
      </c>
      <c r="F272" s="27" t="s">
        <v>133</v>
      </c>
      <c r="G272" s="28">
        <v>30000000</v>
      </c>
      <c r="H272" s="35">
        <v>0</v>
      </c>
      <c r="I272" s="35">
        <v>1200000</v>
      </c>
      <c r="J272" s="73">
        <f t="shared" si="34"/>
        <v>4</v>
      </c>
      <c r="K272" s="51"/>
    </row>
    <row r="273" spans="1:12" x14ac:dyDescent="0.4">
      <c r="A273" s="5"/>
      <c r="B273" s="5"/>
      <c r="C273" s="5"/>
      <c r="D273" s="6"/>
      <c r="E273" s="9" t="s">
        <v>156</v>
      </c>
      <c r="F273" s="17"/>
      <c r="G273" s="87"/>
      <c r="H273" s="21"/>
      <c r="I273" s="87"/>
      <c r="J273" s="32"/>
      <c r="K273" s="51"/>
    </row>
    <row r="274" spans="1:12" ht="55.2" x14ac:dyDescent="0.4">
      <c r="A274" s="5"/>
      <c r="B274" s="5"/>
      <c r="C274" s="5"/>
      <c r="D274" s="6"/>
      <c r="E274" s="6" t="s">
        <v>342</v>
      </c>
      <c r="F274" s="17" t="s">
        <v>127</v>
      </c>
      <c r="G274" s="16">
        <v>44132690</v>
      </c>
      <c r="H274" s="21">
        <v>2791000</v>
      </c>
      <c r="I274" s="21">
        <v>11341690</v>
      </c>
      <c r="J274" s="32">
        <f t="shared" si="34"/>
        <v>32.023178283490083</v>
      </c>
      <c r="K274" s="51"/>
    </row>
    <row r="275" spans="1:12" ht="60.6" customHeight="1" x14ac:dyDescent="0.4">
      <c r="A275" s="5"/>
      <c r="B275" s="5"/>
      <c r="C275" s="5"/>
      <c r="D275" s="6"/>
      <c r="E275" s="6" t="s">
        <v>343</v>
      </c>
      <c r="F275" s="17">
        <v>2022</v>
      </c>
      <c r="G275" s="16">
        <v>100000</v>
      </c>
      <c r="H275" s="21">
        <v>0</v>
      </c>
      <c r="I275" s="21">
        <v>100000</v>
      </c>
      <c r="J275" s="32">
        <f t="shared" si="34"/>
        <v>100</v>
      </c>
      <c r="K275" s="51"/>
    </row>
    <row r="276" spans="1:12" ht="43.2" customHeight="1" x14ac:dyDescent="0.4">
      <c r="A276" s="5"/>
      <c r="B276" s="5"/>
      <c r="C276" s="5"/>
      <c r="D276" s="6"/>
      <c r="E276" s="6" t="s">
        <v>344</v>
      </c>
      <c r="F276" s="17">
        <v>2022</v>
      </c>
      <c r="G276" s="16">
        <v>100000</v>
      </c>
      <c r="H276" s="21">
        <v>0</v>
      </c>
      <c r="I276" s="21">
        <v>100000</v>
      </c>
      <c r="J276" s="32">
        <f t="shared" si="34"/>
        <v>100</v>
      </c>
      <c r="K276" s="51"/>
    </row>
    <row r="277" spans="1:12" ht="27.6" x14ac:dyDescent="0.4">
      <c r="A277" s="5" t="s">
        <v>348</v>
      </c>
      <c r="B277" s="5" t="s">
        <v>349</v>
      </c>
      <c r="C277" s="5" t="s">
        <v>350</v>
      </c>
      <c r="D277" s="6" t="s">
        <v>351</v>
      </c>
      <c r="E277" s="30"/>
      <c r="F277" s="17"/>
      <c r="G277" s="16">
        <f>G279+G281+G283+G285+G287</f>
        <v>730906273</v>
      </c>
      <c r="H277" s="16">
        <f>H279+H281+H283+H285+H287</f>
        <v>150613384</v>
      </c>
      <c r="I277" s="16">
        <f>I279+I281+I283+I285+I287</f>
        <v>62894271</v>
      </c>
      <c r="J277" s="32"/>
      <c r="K277" s="68"/>
      <c r="L277" s="69"/>
    </row>
    <row r="278" spans="1:12" x14ac:dyDescent="0.4">
      <c r="A278" s="5"/>
      <c r="B278" s="5"/>
      <c r="C278" s="5"/>
      <c r="D278" s="6"/>
      <c r="E278" s="9" t="s">
        <v>132</v>
      </c>
      <c r="F278" s="17"/>
      <c r="G278" s="87"/>
      <c r="H278" s="87"/>
      <c r="I278" s="87"/>
      <c r="J278" s="77"/>
      <c r="K278" s="51"/>
    </row>
    <row r="279" spans="1:12" ht="41.4" x14ac:dyDescent="0.4">
      <c r="A279" s="5"/>
      <c r="B279" s="5"/>
      <c r="C279" s="5"/>
      <c r="D279" s="6"/>
      <c r="E279" s="6" t="s">
        <v>352</v>
      </c>
      <c r="F279" s="17" t="s">
        <v>195</v>
      </c>
      <c r="G279" s="16">
        <v>100000000</v>
      </c>
      <c r="H279" s="21">
        <v>51137561</v>
      </c>
      <c r="I279" s="16">
        <v>7600000</v>
      </c>
      <c r="J279" s="32">
        <f t="shared" ref="J279:J288" si="37">(H279+I279)/G279*100</f>
        <v>58.737561000000007</v>
      </c>
      <c r="K279" s="51"/>
    </row>
    <row r="280" spans="1:12" x14ac:dyDescent="0.4">
      <c r="A280" s="5"/>
      <c r="B280" s="5"/>
      <c r="C280" s="5"/>
      <c r="D280" s="6"/>
      <c r="E280" s="9" t="s">
        <v>156</v>
      </c>
      <c r="F280" s="17"/>
      <c r="G280" s="87"/>
      <c r="H280" s="21"/>
      <c r="I280" s="87"/>
      <c r="J280" s="32"/>
      <c r="K280" s="51"/>
    </row>
    <row r="281" spans="1:12" ht="27.6" x14ac:dyDescent="0.4">
      <c r="A281" s="5"/>
      <c r="B281" s="5"/>
      <c r="C281" s="5"/>
      <c r="D281" s="6"/>
      <c r="E281" s="6" t="s">
        <v>353</v>
      </c>
      <c r="F281" s="17" t="s">
        <v>127</v>
      </c>
      <c r="G281" s="16">
        <v>147699758</v>
      </c>
      <c r="H281" s="21">
        <v>49998682</v>
      </c>
      <c r="I281" s="16">
        <v>15000000</v>
      </c>
      <c r="J281" s="32">
        <f t="shared" si="37"/>
        <v>44.00730433153452</v>
      </c>
      <c r="K281" s="51"/>
    </row>
    <row r="282" spans="1:12" x14ac:dyDescent="0.4">
      <c r="A282" s="5"/>
      <c r="B282" s="5"/>
      <c r="C282" s="5"/>
      <c r="D282" s="6"/>
      <c r="E282" s="9" t="s">
        <v>354</v>
      </c>
      <c r="F282" s="17"/>
      <c r="G282" s="87"/>
      <c r="H282" s="21"/>
      <c r="I282" s="87"/>
      <c r="J282" s="32"/>
      <c r="K282" s="51"/>
    </row>
    <row r="283" spans="1:12" ht="27.6" x14ac:dyDescent="0.4">
      <c r="A283" s="5"/>
      <c r="B283" s="5"/>
      <c r="C283" s="5"/>
      <c r="D283" s="6"/>
      <c r="E283" s="6" t="s">
        <v>355</v>
      </c>
      <c r="F283" s="16" t="s">
        <v>356</v>
      </c>
      <c r="G283" s="16">
        <v>103827619</v>
      </c>
      <c r="H283" s="21">
        <v>28198752</v>
      </c>
      <c r="I283" s="16">
        <v>11629029</v>
      </c>
      <c r="J283" s="32">
        <f t="shared" si="37"/>
        <v>38.359524550014001</v>
      </c>
      <c r="K283" s="51"/>
    </row>
    <row r="284" spans="1:12" x14ac:dyDescent="0.4">
      <c r="A284" s="5"/>
      <c r="B284" s="5"/>
      <c r="C284" s="5"/>
      <c r="D284" s="6"/>
      <c r="E284" s="9" t="s">
        <v>165</v>
      </c>
      <c r="F284" s="77"/>
      <c r="G284" s="87"/>
      <c r="H284" s="21"/>
      <c r="I284" s="87"/>
      <c r="J284" s="32"/>
      <c r="K284" s="51"/>
    </row>
    <row r="285" spans="1:12" ht="43.8" customHeight="1" x14ac:dyDescent="0.4">
      <c r="A285" s="5"/>
      <c r="B285" s="5"/>
      <c r="C285" s="5"/>
      <c r="D285" s="6"/>
      <c r="E285" s="6" t="s">
        <v>428</v>
      </c>
      <c r="F285" s="16" t="s">
        <v>133</v>
      </c>
      <c r="G285" s="16">
        <v>305089208</v>
      </c>
      <c r="H285" s="21">
        <v>0</v>
      </c>
      <c r="I285" s="16">
        <v>7459943</v>
      </c>
      <c r="J285" s="32">
        <f t="shared" si="37"/>
        <v>2.4451677753216368</v>
      </c>
      <c r="K285" s="51"/>
    </row>
    <row r="286" spans="1:12" x14ac:dyDescent="0.4">
      <c r="A286" s="5"/>
      <c r="B286" s="5"/>
      <c r="C286" s="5"/>
      <c r="D286" s="6"/>
      <c r="E286" s="9" t="s">
        <v>357</v>
      </c>
      <c r="F286" s="16"/>
      <c r="G286" s="16"/>
      <c r="H286" s="21"/>
      <c r="I286" s="16"/>
      <c r="J286" s="32"/>
      <c r="K286" s="51"/>
    </row>
    <row r="287" spans="1:12" x14ac:dyDescent="0.4">
      <c r="A287" s="5"/>
      <c r="B287" s="5"/>
      <c r="C287" s="5"/>
      <c r="D287" s="6"/>
      <c r="E287" s="6" t="s">
        <v>358</v>
      </c>
      <c r="F287" s="16" t="s">
        <v>241</v>
      </c>
      <c r="G287" s="16">
        <v>74289688</v>
      </c>
      <c r="H287" s="21">
        <v>21278389</v>
      </c>
      <c r="I287" s="16">
        <v>21205299</v>
      </c>
      <c r="J287" s="32">
        <f t="shared" si="37"/>
        <v>57.186520961024897</v>
      </c>
      <c r="K287" s="51"/>
    </row>
    <row r="288" spans="1:12" ht="27.6" x14ac:dyDescent="0.4">
      <c r="A288" s="5" t="s">
        <v>359</v>
      </c>
      <c r="B288" s="5" t="s">
        <v>360</v>
      </c>
      <c r="C288" s="5" t="s">
        <v>350</v>
      </c>
      <c r="D288" s="6" t="s">
        <v>361</v>
      </c>
      <c r="E288" s="30"/>
      <c r="F288" s="17"/>
      <c r="G288" s="16">
        <f>G290+G293+G296+G297+G298+G300+G301+G306+G307+G309+G311+G312+G315+G317+G318+G322+G324+G326+G330+G334+G336+G338</f>
        <v>1917452013</v>
      </c>
      <c r="H288" s="16">
        <f>H290+H293+H296+H297+H298+H300+H301+H306+H307+H309+H311+H312+H315+H317+H318+H322+H324+H326+H330+H334+H336+H338</f>
        <v>61276447</v>
      </c>
      <c r="I288" s="16">
        <f>I290+I293+I296+I297+I298+I300+I301+I306+I307+I309+I311+I312+I315+I317+I318+I322+I324+I326+I330+I334+I336+I338</f>
        <v>360827897</v>
      </c>
      <c r="J288" s="32">
        <f t="shared" si="37"/>
        <v>22.013815268293758</v>
      </c>
      <c r="K288" s="83"/>
      <c r="L288" s="69"/>
    </row>
    <row r="289" spans="1:12" x14ac:dyDescent="0.4">
      <c r="A289" s="5"/>
      <c r="B289" s="5"/>
      <c r="C289" s="5"/>
      <c r="D289" s="6"/>
      <c r="E289" s="9" t="s">
        <v>132</v>
      </c>
      <c r="F289" s="16"/>
      <c r="G289" s="16"/>
      <c r="H289" s="16"/>
      <c r="I289" s="16"/>
      <c r="J289" s="32"/>
      <c r="K289" s="51"/>
    </row>
    <row r="290" spans="1:12" ht="27.6" x14ac:dyDescent="0.4">
      <c r="A290" s="5"/>
      <c r="B290" s="5"/>
      <c r="C290" s="5"/>
      <c r="D290" s="6"/>
      <c r="E290" s="33" t="s">
        <v>390</v>
      </c>
      <c r="F290" s="16"/>
      <c r="G290" s="16">
        <f>G291+G292</f>
        <v>110177480</v>
      </c>
      <c r="H290" s="16">
        <v>0</v>
      </c>
      <c r="I290" s="16">
        <f t="shared" ref="I290" si="38">I291+I292</f>
        <v>16827980</v>
      </c>
      <c r="J290" s="73">
        <f t="shared" ref="J290:J340" si="39">(H290+I290)/G290*100</f>
        <v>15.273520505279301</v>
      </c>
      <c r="K290" s="51"/>
    </row>
    <row r="291" spans="1:12" ht="41.4" x14ac:dyDescent="0.4">
      <c r="A291" s="5"/>
      <c r="B291" s="5"/>
      <c r="C291" s="5"/>
      <c r="D291" s="6"/>
      <c r="E291" s="26" t="s">
        <v>362</v>
      </c>
      <c r="F291" s="27">
        <v>2022</v>
      </c>
      <c r="G291" s="28">
        <v>52075070</v>
      </c>
      <c r="H291" s="35">
        <v>0</v>
      </c>
      <c r="I291" s="28">
        <v>5207500</v>
      </c>
      <c r="J291" s="73">
        <f t="shared" si="39"/>
        <v>9.9999865578673255</v>
      </c>
      <c r="K291" s="51"/>
    </row>
    <row r="292" spans="1:12" ht="41.4" x14ac:dyDescent="0.4">
      <c r="A292" s="5"/>
      <c r="B292" s="5"/>
      <c r="C292" s="5"/>
      <c r="D292" s="6"/>
      <c r="E292" s="26" t="s">
        <v>364</v>
      </c>
      <c r="F292" s="27">
        <v>2022</v>
      </c>
      <c r="G292" s="35">
        <v>58102410</v>
      </c>
      <c r="H292" s="35">
        <v>0</v>
      </c>
      <c r="I292" s="28">
        <v>11620480</v>
      </c>
      <c r="J292" s="73">
        <f t="shared" si="39"/>
        <v>19.999996557801992</v>
      </c>
      <c r="K292" s="51"/>
    </row>
    <row r="293" spans="1:12" x14ac:dyDescent="0.4">
      <c r="A293" s="5"/>
      <c r="B293" s="5"/>
      <c r="C293" s="5"/>
      <c r="D293" s="6"/>
      <c r="E293" s="6" t="s">
        <v>391</v>
      </c>
      <c r="F293" s="17"/>
      <c r="G293" s="21">
        <f>G294+G295</f>
        <v>77776675</v>
      </c>
      <c r="H293" s="21">
        <v>0</v>
      </c>
      <c r="I293" s="21">
        <f t="shared" ref="I293" si="40">I294+I295</f>
        <v>15555300</v>
      </c>
      <c r="J293" s="32">
        <f t="shared" si="39"/>
        <v>19.999954999361954</v>
      </c>
      <c r="K293" s="51"/>
    </row>
    <row r="294" spans="1:12" ht="41.4" x14ac:dyDescent="0.4">
      <c r="A294" s="5"/>
      <c r="B294" s="5"/>
      <c r="C294" s="5"/>
      <c r="D294" s="6"/>
      <c r="E294" s="26" t="s">
        <v>363</v>
      </c>
      <c r="F294" s="27">
        <v>2022</v>
      </c>
      <c r="G294" s="35">
        <v>24418568</v>
      </c>
      <c r="H294" s="35">
        <v>0</v>
      </c>
      <c r="I294" s="28">
        <v>4883700</v>
      </c>
      <c r="J294" s="73">
        <f>(H294+I294)/G294*100</f>
        <v>19.999944304678309</v>
      </c>
      <c r="K294" s="51"/>
    </row>
    <row r="295" spans="1:12" ht="41.4" x14ac:dyDescent="0.4">
      <c r="A295" s="5"/>
      <c r="B295" s="5"/>
      <c r="C295" s="5"/>
      <c r="D295" s="6"/>
      <c r="E295" s="26" t="s">
        <v>419</v>
      </c>
      <c r="F295" s="27">
        <v>2022</v>
      </c>
      <c r="G295" s="35">
        <v>53358107</v>
      </c>
      <c r="H295" s="35">
        <v>0</v>
      </c>
      <c r="I295" s="28">
        <v>10671600</v>
      </c>
      <c r="J295" s="73">
        <f t="shared" si="39"/>
        <v>19.999959893629658</v>
      </c>
      <c r="K295" s="51"/>
    </row>
    <row r="296" spans="1:12" ht="27.6" x14ac:dyDescent="0.4">
      <c r="A296" s="5"/>
      <c r="B296" s="5"/>
      <c r="C296" s="5"/>
      <c r="D296" s="6"/>
      <c r="E296" s="6" t="s">
        <v>420</v>
      </c>
      <c r="F296" s="17" t="s">
        <v>365</v>
      </c>
      <c r="G296" s="21">
        <v>98000000</v>
      </c>
      <c r="H296" s="21">
        <v>749464</v>
      </c>
      <c r="I296" s="16">
        <v>19600000</v>
      </c>
      <c r="J296" s="32">
        <f t="shared" si="39"/>
        <v>20.764759183673469</v>
      </c>
      <c r="K296" s="51"/>
    </row>
    <row r="297" spans="1:12" ht="41.4" x14ac:dyDescent="0.4">
      <c r="A297" s="5"/>
      <c r="B297" s="5"/>
      <c r="C297" s="5"/>
      <c r="D297" s="6"/>
      <c r="E297" s="6" t="s">
        <v>421</v>
      </c>
      <c r="F297" s="17" t="s">
        <v>365</v>
      </c>
      <c r="G297" s="21">
        <v>154145950</v>
      </c>
      <c r="H297" s="21">
        <v>1563005</v>
      </c>
      <c r="I297" s="16">
        <v>30363868</v>
      </c>
      <c r="J297" s="32">
        <f t="shared" si="39"/>
        <v>20.712106286282577</v>
      </c>
      <c r="K297" s="51"/>
    </row>
    <row r="298" spans="1:12" ht="27.6" x14ac:dyDescent="0.4">
      <c r="A298" s="5"/>
      <c r="B298" s="5"/>
      <c r="C298" s="5"/>
      <c r="D298" s="6"/>
      <c r="E298" s="6" t="s">
        <v>422</v>
      </c>
      <c r="F298" s="17" t="s">
        <v>365</v>
      </c>
      <c r="G298" s="21">
        <v>57719690</v>
      </c>
      <c r="H298" s="21">
        <v>836674</v>
      </c>
      <c r="I298" s="16">
        <v>11543940</v>
      </c>
      <c r="J298" s="32">
        <f t="shared" si="39"/>
        <v>21.44955040472324</v>
      </c>
      <c r="K298" s="51"/>
    </row>
    <row r="299" spans="1:12" x14ac:dyDescent="0.4">
      <c r="A299" s="5"/>
      <c r="B299" s="5"/>
      <c r="C299" s="5"/>
      <c r="D299" s="6"/>
      <c r="E299" s="9" t="s">
        <v>164</v>
      </c>
      <c r="F299" s="17"/>
      <c r="G299" s="16"/>
      <c r="H299" s="21"/>
      <c r="I299" s="16"/>
      <c r="J299" s="32"/>
      <c r="K299" s="51"/>
    </row>
    <row r="300" spans="1:12" ht="41.4" x14ac:dyDescent="0.4">
      <c r="A300" s="5"/>
      <c r="B300" s="5"/>
      <c r="C300" s="5"/>
      <c r="D300" s="6"/>
      <c r="E300" s="6" t="s">
        <v>366</v>
      </c>
      <c r="F300" s="17" t="s">
        <v>197</v>
      </c>
      <c r="G300" s="16">
        <v>34523476</v>
      </c>
      <c r="H300" s="21">
        <v>3364666</v>
      </c>
      <c r="I300" s="16">
        <v>5000000</v>
      </c>
      <c r="J300" s="32">
        <f t="shared" si="39"/>
        <v>24.228921792232043</v>
      </c>
      <c r="K300" s="51"/>
    </row>
    <row r="301" spans="1:12" ht="27.6" x14ac:dyDescent="0.4">
      <c r="A301" s="5"/>
      <c r="B301" s="5"/>
      <c r="C301" s="5"/>
      <c r="D301" s="6"/>
      <c r="E301" s="6" t="s">
        <v>392</v>
      </c>
      <c r="F301" s="17"/>
      <c r="G301" s="16">
        <f>G302+G303+G304</f>
        <v>192000000</v>
      </c>
      <c r="H301" s="16">
        <v>0</v>
      </c>
      <c r="I301" s="16">
        <f t="shared" ref="I301" si="41">I302+I303+I304</f>
        <v>38400000</v>
      </c>
      <c r="J301" s="32">
        <f t="shared" si="39"/>
        <v>20</v>
      </c>
      <c r="K301" s="51"/>
    </row>
    <row r="302" spans="1:12" s="76" customFormat="1" ht="41.4" x14ac:dyDescent="0.4">
      <c r="A302" s="36"/>
      <c r="B302" s="36"/>
      <c r="C302" s="36"/>
      <c r="D302" s="26"/>
      <c r="E302" s="26" t="s">
        <v>367</v>
      </c>
      <c r="F302" s="27">
        <v>2022</v>
      </c>
      <c r="G302" s="28">
        <v>45000000</v>
      </c>
      <c r="H302" s="35">
        <v>0</v>
      </c>
      <c r="I302" s="28">
        <v>9000000</v>
      </c>
      <c r="J302" s="73">
        <f t="shared" si="39"/>
        <v>20</v>
      </c>
      <c r="K302" s="28"/>
      <c r="L302" s="75"/>
    </row>
    <row r="303" spans="1:12" s="76" customFormat="1" ht="41.4" x14ac:dyDescent="0.4">
      <c r="A303" s="36"/>
      <c r="B303" s="36"/>
      <c r="C303" s="36"/>
      <c r="D303" s="26"/>
      <c r="E303" s="26" t="s">
        <v>368</v>
      </c>
      <c r="F303" s="27">
        <v>2022</v>
      </c>
      <c r="G303" s="28">
        <v>85000000</v>
      </c>
      <c r="H303" s="35">
        <v>0</v>
      </c>
      <c r="I303" s="28">
        <v>17000000</v>
      </c>
      <c r="J303" s="73">
        <f t="shared" si="39"/>
        <v>20</v>
      </c>
      <c r="K303" s="28"/>
      <c r="L303" s="75"/>
    </row>
    <row r="304" spans="1:12" s="76" customFormat="1" ht="41.4" x14ac:dyDescent="0.4">
      <c r="A304" s="36"/>
      <c r="B304" s="36"/>
      <c r="C304" s="36"/>
      <c r="D304" s="26"/>
      <c r="E304" s="26" t="s">
        <v>369</v>
      </c>
      <c r="F304" s="27">
        <v>2022</v>
      </c>
      <c r="G304" s="28">
        <v>62000000</v>
      </c>
      <c r="H304" s="35">
        <v>0</v>
      </c>
      <c r="I304" s="28">
        <v>12400000</v>
      </c>
      <c r="J304" s="73">
        <f t="shared" si="39"/>
        <v>20</v>
      </c>
      <c r="K304" s="28"/>
      <c r="L304" s="75"/>
    </row>
    <row r="305" spans="1:12" x14ac:dyDescent="0.4">
      <c r="A305" s="5"/>
      <c r="B305" s="5"/>
      <c r="C305" s="5"/>
      <c r="D305" s="6"/>
      <c r="E305" s="9" t="s">
        <v>147</v>
      </c>
      <c r="F305" s="17"/>
      <c r="G305" s="16"/>
      <c r="H305" s="21"/>
      <c r="I305" s="16"/>
      <c r="J305" s="32"/>
      <c r="K305" s="34"/>
    </row>
    <row r="306" spans="1:12" ht="37.5" customHeight="1" x14ac:dyDescent="0.4">
      <c r="A306" s="5"/>
      <c r="B306" s="5"/>
      <c r="C306" s="5"/>
      <c r="D306" s="6"/>
      <c r="E306" s="6" t="s">
        <v>423</v>
      </c>
      <c r="F306" s="17" t="s">
        <v>365</v>
      </c>
      <c r="G306" s="16">
        <v>74976370</v>
      </c>
      <c r="H306" s="21">
        <v>602046</v>
      </c>
      <c r="I306" s="16">
        <v>14995270</v>
      </c>
      <c r="J306" s="32">
        <f t="shared" si="39"/>
        <v>20.802975657530499</v>
      </c>
      <c r="K306" s="34"/>
    </row>
    <row r="307" spans="1:12" ht="27.6" x14ac:dyDescent="0.4">
      <c r="A307" s="5"/>
      <c r="B307" s="5"/>
      <c r="C307" s="5"/>
      <c r="D307" s="6"/>
      <c r="E307" s="6" t="s">
        <v>370</v>
      </c>
      <c r="F307" s="17" t="s">
        <v>365</v>
      </c>
      <c r="G307" s="16">
        <v>48000000</v>
      </c>
      <c r="H307" s="21">
        <v>1196408</v>
      </c>
      <c r="I307" s="16">
        <v>9600000</v>
      </c>
      <c r="J307" s="32">
        <f t="shared" si="39"/>
        <v>22.492516666666667</v>
      </c>
      <c r="K307" s="34"/>
    </row>
    <row r="308" spans="1:12" x14ac:dyDescent="0.4">
      <c r="A308" s="5"/>
      <c r="B308" s="5"/>
      <c r="C308" s="5"/>
      <c r="D308" s="6"/>
      <c r="E308" s="9" t="s">
        <v>123</v>
      </c>
      <c r="F308" s="17"/>
      <c r="G308" s="16"/>
      <c r="H308" s="21"/>
      <c r="I308" s="16"/>
      <c r="J308" s="32"/>
      <c r="K308" s="51"/>
    </row>
    <row r="309" spans="1:12" ht="55.2" x14ac:dyDescent="0.4">
      <c r="A309" s="5"/>
      <c r="B309" s="5"/>
      <c r="C309" s="5"/>
      <c r="D309" s="6"/>
      <c r="E309" s="6" t="s">
        <v>430</v>
      </c>
      <c r="F309" s="17">
        <v>2022</v>
      </c>
      <c r="G309" s="16">
        <v>148000000</v>
      </c>
      <c r="H309" s="21">
        <v>0</v>
      </c>
      <c r="I309" s="16">
        <v>29600000</v>
      </c>
      <c r="J309" s="32">
        <f t="shared" si="39"/>
        <v>20</v>
      </c>
      <c r="K309" s="34"/>
    </row>
    <row r="310" spans="1:12" x14ac:dyDescent="0.4">
      <c r="A310" s="5"/>
      <c r="B310" s="5"/>
      <c r="C310" s="5"/>
      <c r="D310" s="6"/>
      <c r="E310" s="9" t="s">
        <v>181</v>
      </c>
      <c r="F310" s="17"/>
      <c r="G310" s="16"/>
      <c r="H310" s="21"/>
      <c r="I310" s="16"/>
      <c r="J310" s="32"/>
      <c r="K310" s="34"/>
    </row>
    <row r="311" spans="1:12" ht="27.6" x14ac:dyDescent="0.4">
      <c r="A311" s="5"/>
      <c r="B311" s="5"/>
      <c r="C311" s="5"/>
      <c r="D311" s="6"/>
      <c r="E311" s="6" t="s">
        <v>424</v>
      </c>
      <c r="F311" s="17" t="s">
        <v>418</v>
      </c>
      <c r="G311" s="16">
        <v>35137730</v>
      </c>
      <c r="H311" s="21">
        <v>0</v>
      </c>
      <c r="I311" s="16">
        <v>7027550</v>
      </c>
      <c r="J311" s="32">
        <f t="shared" si="39"/>
        <v>20.000011383774648</v>
      </c>
      <c r="K311" s="34"/>
    </row>
    <row r="312" spans="1:12" ht="27.6" x14ac:dyDescent="0.4">
      <c r="A312" s="5"/>
      <c r="B312" s="5"/>
      <c r="C312" s="5"/>
      <c r="D312" s="6"/>
      <c r="E312" s="6" t="s">
        <v>393</v>
      </c>
      <c r="F312" s="17"/>
      <c r="G312" s="16">
        <f>G313+G314</f>
        <v>159034310</v>
      </c>
      <c r="H312" s="16">
        <v>3489807</v>
      </c>
      <c r="I312" s="16">
        <f t="shared" ref="I312" si="42">I313+I314</f>
        <v>31806870</v>
      </c>
      <c r="J312" s="32">
        <f t="shared" si="39"/>
        <v>22.194378684700176</v>
      </c>
      <c r="K312" s="34"/>
    </row>
    <row r="313" spans="1:12" s="76" customFormat="1" ht="55.2" x14ac:dyDescent="0.4">
      <c r="A313" s="36"/>
      <c r="B313" s="36"/>
      <c r="C313" s="36"/>
      <c r="D313" s="26"/>
      <c r="E313" s="26" t="s">
        <v>425</v>
      </c>
      <c r="F313" s="17" t="s">
        <v>418</v>
      </c>
      <c r="G313" s="28">
        <v>36661890</v>
      </c>
      <c r="H313" s="35">
        <v>937678</v>
      </c>
      <c r="I313" s="28">
        <v>7332380</v>
      </c>
      <c r="J313" s="73">
        <f t="shared" si="39"/>
        <v>22.557642281944549</v>
      </c>
      <c r="K313" s="37"/>
      <c r="L313" s="75"/>
    </row>
    <row r="314" spans="1:12" s="76" customFormat="1" ht="50.25" customHeight="1" x14ac:dyDescent="0.4">
      <c r="A314" s="36"/>
      <c r="B314" s="36"/>
      <c r="C314" s="36"/>
      <c r="D314" s="26"/>
      <c r="E314" s="26" t="s">
        <v>426</v>
      </c>
      <c r="F314" s="17" t="s">
        <v>418</v>
      </c>
      <c r="G314" s="28">
        <v>122372420</v>
      </c>
      <c r="H314" s="35">
        <v>2552129</v>
      </c>
      <c r="I314" s="28">
        <v>24474490</v>
      </c>
      <c r="J314" s="73">
        <f t="shared" si="39"/>
        <v>22.085547544127998</v>
      </c>
      <c r="K314" s="37"/>
      <c r="L314" s="75"/>
    </row>
    <row r="315" spans="1:12" ht="27.6" x14ac:dyDescent="0.4">
      <c r="A315" s="5"/>
      <c r="B315" s="5"/>
      <c r="C315" s="5"/>
      <c r="D315" s="6"/>
      <c r="E315" s="6" t="s">
        <v>427</v>
      </c>
      <c r="F315" s="17" t="s">
        <v>418</v>
      </c>
      <c r="G315" s="16">
        <v>21061490</v>
      </c>
      <c r="H315" s="21">
        <v>715399</v>
      </c>
      <c r="I315" s="16">
        <v>4212300</v>
      </c>
      <c r="J315" s="32">
        <f t="shared" si="39"/>
        <v>23.396725492830754</v>
      </c>
      <c r="K315" s="34"/>
    </row>
    <row r="316" spans="1:12" x14ac:dyDescent="0.4">
      <c r="A316" s="5"/>
      <c r="B316" s="5"/>
      <c r="C316" s="5"/>
      <c r="D316" s="6"/>
      <c r="E316" s="9" t="s">
        <v>166</v>
      </c>
      <c r="F316" s="17"/>
      <c r="G316" s="16"/>
      <c r="H316" s="21"/>
      <c r="I316" s="16"/>
      <c r="J316" s="32"/>
      <c r="K316" s="34"/>
    </row>
    <row r="317" spans="1:12" ht="58.5" customHeight="1" x14ac:dyDescent="0.4">
      <c r="A317" s="5"/>
      <c r="B317" s="5"/>
      <c r="C317" s="5"/>
      <c r="D317" s="6"/>
      <c r="E317" s="6" t="s">
        <v>371</v>
      </c>
      <c r="F317" s="17" t="s">
        <v>365</v>
      </c>
      <c r="G317" s="16">
        <v>16520174</v>
      </c>
      <c r="H317" s="21">
        <v>435434</v>
      </c>
      <c r="I317" s="16">
        <v>3216948</v>
      </c>
      <c r="J317" s="32">
        <f t="shared" si="39"/>
        <v>22.108617015777192</v>
      </c>
      <c r="K317" s="34"/>
    </row>
    <row r="318" spans="1:12" ht="27.6" x14ac:dyDescent="0.4">
      <c r="A318" s="5"/>
      <c r="B318" s="5"/>
      <c r="C318" s="5"/>
      <c r="D318" s="6"/>
      <c r="E318" s="6" t="s">
        <v>394</v>
      </c>
      <c r="F318" s="17"/>
      <c r="G318" s="16">
        <f>G319+G320</f>
        <v>74741074</v>
      </c>
      <c r="H318" s="16">
        <f>H319+H320</f>
        <v>1497157</v>
      </c>
      <c r="I318" s="16">
        <f t="shared" ref="I318" si="43">I319+I320</f>
        <v>14948210</v>
      </c>
      <c r="J318" s="32">
        <f t="shared" si="39"/>
        <v>22.003118392438406</v>
      </c>
      <c r="K318" s="34"/>
    </row>
    <row r="319" spans="1:12" s="76" customFormat="1" ht="42.75" customHeight="1" x14ac:dyDescent="0.4">
      <c r="A319" s="36"/>
      <c r="B319" s="36"/>
      <c r="C319" s="36"/>
      <c r="D319" s="26"/>
      <c r="E319" s="26" t="s">
        <v>372</v>
      </c>
      <c r="F319" s="27" t="s">
        <v>365</v>
      </c>
      <c r="G319" s="28">
        <v>58432816</v>
      </c>
      <c r="H319" s="35">
        <v>1323634</v>
      </c>
      <c r="I319" s="28">
        <v>11686560</v>
      </c>
      <c r="J319" s="73">
        <f t="shared" si="39"/>
        <v>22.265218229427795</v>
      </c>
      <c r="K319" s="37"/>
      <c r="L319" s="75"/>
    </row>
    <row r="320" spans="1:12" s="76" customFormat="1" ht="55.2" x14ac:dyDescent="0.4">
      <c r="A320" s="36"/>
      <c r="B320" s="36"/>
      <c r="C320" s="36"/>
      <c r="D320" s="26"/>
      <c r="E320" s="26" t="s">
        <v>373</v>
      </c>
      <c r="F320" s="27" t="s">
        <v>365</v>
      </c>
      <c r="G320" s="28">
        <v>16308258</v>
      </c>
      <c r="H320" s="35">
        <v>173523</v>
      </c>
      <c r="I320" s="28">
        <v>3261650</v>
      </c>
      <c r="J320" s="73">
        <f t="shared" si="39"/>
        <v>21.064009411673521</v>
      </c>
      <c r="K320" s="37"/>
      <c r="L320" s="75"/>
    </row>
    <row r="321" spans="1:12" x14ac:dyDescent="0.4">
      <c r="A321" s="5"/>
      <c r="B321" s="5"/>
      <c r="C321" s="5"/>
      <c r="D321" s="6"/>
      <c r="E321" s="9" t="s">
        <v>374</v>
      </c>
      <c r="F321" s="17"/>
      <c r="G321" s="16"/>
      <c r="H321" s="21"/>
      <c r="I321" s="16"/>
      <c r="J321" s="32"/>
      <c r="K321" s="34"/>
    </row>
    <row r="322" spans="1:12" ht="27.6" x14ac:dyDescent="0.4">
      <c r="A322" s="5"/>
      <c r="B322" s="5"/>
      <c r="C322" s="5"/>
      <c r="D322" s="6"/>
      <c r="E322" s="6" t="s">
        <v>375</v>
      </c>
      <c r="F322" s="17" t="s">
        <v>127</v>
      </c>
      <c r="G322" s="16">
        <v>80000000</v>
      </c>
      <c r="H322" s="21">
        <v>1000000</v>
      </c>
      <c r="I322" s="16">
        <v>8000000</v>
      </c>
      <c r="J322" s="32">
        <f t="shared" si="39"/>
        <v>11.25</v>
      </c>
      <c r="K322" s="34"/>
    </row>
    <row r="323" spans="1:12" x14ac:dyDescent="0.4">
      <c r="A323" s="5"/>
      <c r="B323" s="5"/>
      <c r="C323" s="5"/>
      <c r="D323" s="6"/>
      <c r="E323" s="9" t="s">
        <v>376</v>
      </c>
      <c r="F323" s="17"/>
      <c r="G323" s="16"/>
      <c r="H323" s="21"/>
      <c r="I323" s="16"/>
      <c r="J323" s="32"/>
      <c r="K323" s="34"/>
    </row>
    <row r="324" spans="1:12" ht="27.6" x14ac:dyDescent="0.4">
      <c r="A324" s="5"/>
      <c r="B324" s="5"/>
      <c r="C324" s="5"/>
      <c r="D324" s="6"/>
      <c r="E324" s="6" t="s">
        <v>377</v>
      </c>
      <c r="F324" s="17" t="s">
        <v>365</v>
      </c>
      <c r="G324" s="16">
        <v>27149283</v>
      </c>
      <c r="H324" s="21">
        <v>143963</v>
      </c>
      <c r="I324" s="16">
        <v>5000000</v>
      </c>
      <c r="J324" s="32">
        <f t="shared" si="39"/>
        <v>18.94695708906935</v>
      </c>
      <c r="K324" s="34"/>
    </row>
    <row r="325" spans="1:12" x14ac:dyDescent="0.4">
      <c r="A325" s="5"/>
      <c r="B325" s="5"/>
      <c r="C325" s="5"/>
      <c r="D325" s="6"/>
      <c r="E325" s="9" t="s">
        <v>126</v>
      </c>
      <c r="F325" s="17"/>
      <c r="G325" s="16"/>
      <c r="H325" s="21"/>
      <c r="I325" s="16"/>
      <c r="J325" s="32"/>
      <c r="K325" s="34"/>
    </row>
    <row r="326" spans="1:12" ht="41.4" x14ac:dyDescent="0.4">
      <c r="A326" s="5"/>
      <c r="B326" s="5"/>
      <c r="C326" s="5"/>
      <c r="D326" s="6"/>
      <c r="E326" s="33" t="s">
        <v>395</v>
      </c>
      <c r="F326" s="17"/>
      <c r="G326" s="16">
        <f>G327+G328</f>
        <v>98127446</v>
      </c>
      <c r="H326" s="16">
        <v>0</v>
      </c>
      <c r="I326" s="16">
        <f t="shared" ref="I326" si="44">I327+I328</f>
        <v>19625486</v>
      </c>
      <c r="J326" s="32">
        <f t="shared" si="39"/>
        <v>19.999996738934794</v>
      </c>
      <c r="K326" s="34"/>
    </row>
    <row r="327" spans="1:12" s="76" customFormat="1" ht="41.4" x14ac:dyDescent="0.4">
      <c r="A327" s="36"/>
      <c r="B327" s="36"/>
      <c r="C327" s="36"/>
      <c r="D327" s="26"/>
      <c r="E327" s="26" t="s">
        <v>378</v>
      </c>
      <c r="F327" s="27" t="s">
        <v>133</v>
      </c>
      <c r="G327" s="28">
        <v>59397436</v>
      </c>
      <c r="H327" s="35">
        <v>0</v>
      </c>
      <c r="I327" s="28">
        <v>11879486</v>
      </c>
      <c r="J327" s="73">
        <f t="shared" si="39"/>
        <v>19.999997979710773</v>
      </c>
      <c r="K327" s="37"/>
      <c r="L327" s="75"/>
    </row>
    <row r="328" spans="1:12" s="76" customFormat="1" ht="41.4" x14ac:dyDescent="0.4">
      <c r="A328" s="36"/>
      <c r="B328" s="36"/>
      <c r="C328" s="36"/>
      <c r="D328" s="26"/>
      <c r="E328" s="26" t="s">
        <v>379</v>
      </c>
      <c r="F328" s="27" t="s">
        <v>133</v>
      </c>
      <c r="G328" s="28">
        <v>38730010</v>
      </c>
      <c r="H328" s="35">
        <v>0</v>
      </c>
      <c r="I328" s="28">
        <v>7746000</v>
      </c>
      <c r="J328" s="73">
        <f t="shared" si="39"/>
        <v>19.999994836045744</v>
      </c>
      <c r="K328" s="37"/>
      <c r="L328" s="75"/>
    </row>
    <row r="329" spans="1:12" x14ac:dyDescent="0.4">
      <c r="A329" s="5"/>
      <c r="B329" s="5"/>
      <c r="C329" s="5"/>
      <c r="D329" s="6"/>
      <c r="E329" s="9" t="s">
        <v>380</v>
      </c>
      <c r="F329" s="17"/>
      <c r="G329" s="16"/>
      <c r="H329" s="21"/>
      <c r="I329" s="16"/>
      <c r="J329" s="32"/>
      <c r="K329" s="34"/>
    </row>
    <row r="330" spans="1:12" ht="27.6" x14ac:dyDescent="0.4">
      <c r="A330" s="5"/>
      <c r="B330" s="5"/>
      <c r="C330" s="5"/>
      <c r="D330" s="6"/>
      <c r="E330" s="33" t="s">
        <v>396</v>
      </c>
      <c r="F330" s="17"/>
      <c r="G330" s="16">
        <f>G331+G332</f>
        <v>222911615</v>
      </c>
      <c r="H330" s="16">
        <v>2198100</v>
      </c>
      <c r="I330" s="16">
        <f t="shared" ref="I330" si="45">I331+I332</f>
        <v>44852325</v>
      </c>
      <c r="J330" s="32">
        <f t="shared" si="39"/>
        <v>21.107211035189888</v>
      </c>
      <c r="K330" s="34"/>
    </row>
    <row r="331" spans="1:12" s="76" customFormat="1" ht="41.4" x14ac:dyDescent="0.4">
      <c r="A331" s="36"/>
      <c r="B331" s="36"/>
      <c r="C331" s="36"/>
      <c r="D331" s="26"/>
      <c r="E331" s="26" t="s">
        <v>381</v>
      </c>
      <c r="F331" s="27" t="s">
        <v>127</v>
      </c>
      <c r="G331" s="28">
        <v>197911615</v>
      </c>
      <c r="H331" s="35">
        <v>2141000</v>
      </c>
      <c r="I331" s="28">
        <v>39852325</v>
      </c>
      <c r="J331" s="73">
        <f t="shared" si="39"/>
        <v>21.218221578354559</v>
      </c>
      <c r="K331" s="37"/>
      <c r="L331" s="75"/>
    </row>
    <row r="332" spans="1:12" s="76" customFormat="1" ht="47.25" customHeight="1" x14ac:dyDescent="0.4">
      <c r="A332" s="36"/>
      <c r="B332" s="36"/>
      <c r="C332" s="36"/>
      <c r="D332" s="26"/>
      <c r="E332" s="26" t="s">
        <v>382</v>
      </c>
      <c r="F332" s="27" t="s">
        <v>127</v>
      </c>
      <c r="G332" s="28">
        <v>25000000</v>
      </c>
      <c r="H332" s="35">
        <v>57100</v>
      </c>
      <c r="I332" s="28">
        <v>5000000</v>
      </c>
      <c r="J332" s="73">
        <f t="shared" si="39"/>
        <v>20.228400000000001</v>
      </c>
      <c r="K332" s="37"/>
      <c r="L332" s="75"/>
    </row>
    <row r="333" spans="1:12" x14ac:dyDescent="0.4">
      <c r="A333" s="5"/>
      <c r="B333" s="5"/>
      <c r="C333" s="5"/>
      <c r="D333" s="6"/>
      <c r="E333" s="9" t="s">
        <v>383</v>
      </c>
      <c r="F333" s="17"/>
      <c r="G333" s="16"/>
      <c r="H333" s="21"/>
      <c r="I333" s="16"/>
      <c r="J333" s="32"/>
      <c r="K333" s="51"/>
    </row>
    <row r="334" spans="1:12" ht="27.6" x14ac:dyDescent="0.4">
      <c r="A334" s="5"/>
      <c r="B334" s="5"/>
      <c r="C334" s="5"/>
      <c r="D334" s="6"/>
      <c r="E334" s="6" t="s">
        <v>384</v>
      </c>
      <c r="F334" s="17" t="s">
        <v>190</v>
      </c>
      <c r="G334" s="16">
        <v>43000000</v>
      </c>
      <c r="H334" s="21">
        <v>32847973</v>
      </c>
      <c r="I334" s="16">
        <v>1762000</v>
      </c>
      <c r="J334" s="32">
        <f t="shared" si="39"/>
        <v>80.488309302325575</v>
      </c>
      <c r="K334" s="34"/>
    </row>
    <row r="335" spans="1:12" x14ac:dyDescent="0.4">
      <c r="A335" s="5"/>
      <c r="B335" s="5"/>
      <c r="C335" s="5"/>
      <c r="D335" s="6"/>
      <c r="E335" s="9" t="s">
        <v>385</v>
      </c>
      <c r="F335" s="17"/>
      <c r="G335" s="16"/>
      <c r="H335" s="21"/>
      <c r="I335" s="16"/>
      <c r="J335" s="32"/>
      <c r="K335" s="34"/>
    </row>
    <row r="336" spans="1:12" ht="41.4" x14ac:dyDescent="0.4">
      <c r="A336" s="5"/>
      <c r="B336" s="5"/>
      <c r="C336" s="5"/>
      <c r="D336" s="6"/>
      <c r="E336" s="6" t="s">
        <v>386</v>
      </c>
      <c r="F336" s="17" t="s">
        <v>365</v>
      </c>
      <c r="G336" s="16">
        <v>57702990</v>
      </c>
      <c r="H336" s="21">
        <v>8729508</v>
      </c>
      <c r="I336" s="16">
        <v>11540600</v>
      </c>
      <c r="J336" s="32">
        <f t="shared" si="39"/>
        <v>35.128349501472975</v>
      </c>
      <c r="K336" s="34"/>
    </row>
    <row r="337" spans="1:12" x14ac:dyDescent="0.4">
      <c r="A337" s="5"/>
      <c r="B337" s="5"/>
      <c r="C337" s="5"/>
      <c r="D337" s="6"/>
      <c r="E337" s="9" t="s">
        <v>387</v>
      </c>
      <c r="F337" s="77"/>
      <c r="G337" s="87"/>
      <c r="H337" s="21"/>
      <c r="I337" s="87"/>
      <c r="J337" s="32"/>
      <c r="K337" s="51"/>
    </row>
    <row r="338" spans="1:12" s="76" customFormat="1" x14ac:dyDescent="0.4">
      <c r="A338" s="36"/>
      <c r="B338" s="36"/>
      <c r="C338" s="36"/>
      <c r="D338" s="26"/>
      <c r="E338" s="33" t="s">
        <v>397</v>
      </c>
      <c r="F338" s="84"/>
      <c r="G338" s="16">
        <f>G339+G340</f>
        <v>86746260</v>
      </c>
      <c r="H338" s="16">
        <v>1906843</v>
      </c>
      <c r="I338" s="16">
        <f t="shared" ref="I338" si="46">I339+I340</f>
        <v>17349250</v>
      </c>
      <c r="J338" s="32">
        <f t="shared" si="39"/>
        <v>22.198182376969335</v>
      </c>
      <c r="L338" s="75"/>
    </row>
    <row r="339" spans="1:12" s="76" customFormat="1" ht="27.6" x14ac:dyDescent="0.4">
      <c r="A339" s="36"/>
      <c r="B339" s="36"/>
      <c r="C339" s="36"/>
      <c r="D339" s="26"/>
      <c r="E339" s="26" t="s">
        <v>388</v>
      </c>
      <c r="F339" s="27" t="s">
        <v>365</v>
      </c>
      <c r="G339" s="28">
        <v>17426840</v>
      </c>
      <c r="H339" s="35">
        <v>428074</v>
      </c>
      <c r="I339" s="28">
        <v>3485370</v>
      </c>
      <c r="J339" s="73">
        <f t="shared" si="39"/>
        <v>22.456417801506181</v>
      </c>
      <c r="L339" s="75"/>
    </row>
    <row r="340" spans="1:12" ht="41.4" x14ac:dyDescent="0.4">
      <c r="A340" s="5"/>
      <c r="B340" s="5"/>
      <c r="C340" s="5"/>
      <c r="D340" s="6"/>
      <c r="E340" s="26" t="s">
        <v>389</v>
      </c>
      <c r="F340" s="27" t="s">
        <v>365</v>
      </c>
      <c r="G340" s="28">
        <v>69319420</v>
      </c>
      <c r="H340" s="35">
        <v>1478769</v>
      </c>
      <c r="I340" s="28">
        <v>13863880</v>
      </c>
      <c r="J340" s="73">
        <f t="shared" si="39"/>
        <v>22.13326222290954</v>
      </c>
      <c r="K340" s="51"/>
    </row>
    <row r="341" spans="1:12" ht="27.6" x14ac:dyDescent="0.4">
      <c r="A341" s="5" t="s">
        <v>398</v>
      </c>
      <c r="B341" s="5" t="s">
        <v>399</v>
      </c>
      <c r="C341" s="5" t="s">
        <v>350</v>
      </c>
      <c r="D341" s="6" t="s">
        <v>400</v>
      </c>
      <c r="E341" s="30"/>
      <c r="F341" s="17"/>
      <c r="G341" s="16">
        <f>G343+G345+G346+G348+G352</f>
        <v>6093319000</v>
      </c>
      <c r="H341" s="16">
        <f t="shared" ref="H341:I341" si="47">H343+H345+H346+H348+H352</f>
        <v>24431000</v>
      </c>
      <c r="I341" s="16">
        <f t="shared" si="47"/>
        <v>24150000</v>
      </c>
      <c r="J341" s="32"/>
      <c r="K341" s="51"/>
    </row>
    <row r="342" spans="1:12" x14ac:dyDescent="0.4">
      <c r="A342" s="5"/>
      <c r="B342" s="5"/>
      <c r="C342" s="5"/>
      <c r="D342" s="6"/>
      <c r="E342" s="9" t="s">
        <v>132</v>
      </c>
      <c r="F342" s="17"/>
      <c r="G342" s="21"/>
      <c r="H342" s="16"/>
      <c r="I342" s="16"/>
      <c r="J342" s="32"/>
      <c r="K342" s="51"/>
    </row>
    <row r="343" spans="1:12" ht="41.4" x14ac:dyDescent="0.4">
      <c r="A343" s="5"/>
      <c r="B343" s="5"/>
      <c r="C343" s="5"/>
      <c r="D343" s="6"/>
      <c r="E343" s="6" t="s">
        <v>401</v>
      </c>
      <c r="F343" s="17" t="s">
        <v>127</v>
      </c>
      <c r="G343" s="21">
        <v>15000000</v>
      </c>
      <c r="H343" s="21">
        <v>3321000</v>
      </c>
      <c r="I343" s="16">
        <v>2000000</v>
      </c>
      <c r="J343" s="32">
        <f t="shared" ref="J343:J356" si="48">(H343+I343)/G343*100</f>
        <v>35.473333333333336</v>
      </c>
      <c r="K343" s="51"/>
    </row>
    <row r="344" spans="1:12" x14ac:dyDescent="0.4">
      <c r="A344" s="5"/>
      <c r="B344" s="5"/>
      <c r="C344" s="5"/>
      <c r="D344" s="6"/>
      <c r="E344" s="9" t="s">
        <v>164</v>
      </c>
      <c r="F344" s="17"/>
      <c r="G344" s="21"/>
      <c r="H344" s="21"/>
      <c r="I344" s="16"/>
      <c r="J344" s="32"/>
      <c r="K344" s="51"/>
    </row>
    <row r="345" spans="1:12" ht="41.4" x14ac:dyDescent="0.4">
      <c r="A345" s="5"/>
      <c r="B345" s="5"/>
      <c r="C345" s="5"/>
      <c r="D345" s="6"/>
      <c r="E345" s="6" t="s">
        <v>402</v>
      </c>
      <c r="F345" s="17">
        <v>2022</v>
      </c>
      <c r="G345" s="21">
        <v>10000000</v>
      </c>
      <c r="H345" s="21">
        <v>0</v>
      </c>
      <c r="I345" s="16">
        <v>10000000</v>
      </c>
      <c r="J345" s="32">
        <f t="shared" si="48"/>
        <v>100</v>
      </c>
      <c r="K345" s="51"/>
    </row>
    <row r="346" spans="1:12" ht="27.6" x14ac:dyDescent="0.4">
      <c r="A346" s="5"/>
      <c r="B346" s="5"/>
      <c r="C346" s="5"/>
      <c r="D346" s="6"/>
      <c r="E346" s="6" t="s">
        <v>403</v>
      </c>
      <c r="F346" s="17">
        <v>2022</v>
      </c>
      <c r="G346" s="21">
        <v>7000000</v>
      </c>
      <c r="H346" s="21">
        <v>0</v>
      </c>
      <c r="I346" s="16">
        <v>7000000</v>
      </c>
      <c r="J346" s="32">
        <f t="shared" si="48"/>
        <v>100</v>
      </c>
      <c r="K346" s="51"/>
    </row>
    <row r="347" spans="1:12" x14ac:dyDescent="0.4">
      <c r="A347" s="5"/>
      <c r="B347" s="5"/>
      <c r="C347" s="5"/>
      <c r="D347" s="6"/>
      <c r="E347" s="9" t="s">
        <v>156</v>
      </c>
      <c r="F347" s="17"/>
      <c r="G347" s="21"/>
      <c r="H347" s="21"/>
      <c r="I347" s="16"/>
      <c r="J347" s="32"/>
      <c r="K347" s="51"/>
    </row>
    <row r="348" spans="1:12" ht="27.6" x14ac:dyDescent="0.4">
      <c r="A348" s="5"/>
      <c r="B348" s="5"/>
      <c r="C348" s="5"/>
      <c r="D348" s="6"/>
      <c r="E348" s="33" t="s">
        <v>411</v>
      </c>
      <c r="F348" s="17"/>
      <c r="G348" s="22">
        <f>G349+G350+G351</f>
        <v>1861319000</v>
      </c>
      <c r="H348" s="22">
        <v>9110000</v>
      </c>
      <c r="I348" s="22">
        <f t="shared" ref="I348" si="49">I349+I350+I351</f>
        <v>250000</v>
      </c>
      <c r="J348" s="32">
        <f t="shared" si="48"/>
        <v>0.50286920189392581</v>
      </c>
      <c r="K348" s="51"/>
    </row>
    <row r="349" spans="1:12" s="76" customFormat="1" ht="69.599999999999994" customHeight="1" x14ac:dyDescent="0.4">
      <c r="A349" s="36"/>
      <c r="B349" s="36"/>
      <c r="C349" s="36"/>
      <c r="D349" s="26"/>
      <c r="E349" s="26" t="s">
        <v>404</v>
      </c>
      <c r="F349" s="27" t="s">
        <v>127</v>
      </c>
      <c r="G349" s="38">
        <v>150000</v>
      </c>
      <c r="H349" s="21">
        <v>100000</v>
      </c>
      <c r="I349" s="28">
        <v>50000</v>
      </c>
      <c r="J349" s="32">
        <f t="shared" si="48"/>
        <v>100</v>
      </c>
      <c r="L349" s="50"/>
    </row>
    <row r="350" spans="1:12" s="76" customFormat="1" ht="53.25" customHeight="1" x14ac:dyDescent="0.4">
      <c r="A350" s="36"/>
      <c r="B350" s="36"/>
      <c r="C350" s="36"/>
      <c r="D350" s="26"/>
      <c r="E350" s="26" t="s">
        <v>405</v>
      </c>
      <c r="F350" s="27" t="s">
        <v>133</v>
      </c>
      <c r="G350" s="38">
        <v>690000000</v>
      </c>
      <c r="H350" s="21">
        <v>0</v>
      </c>
      <c r="I350" s="28">
        <v>100000</v>
      </c>
      <c r="J350" s="32">
        <f t="shared" si="48"/>
        <v>1.4492753623188406E-2</v>
      </c>
      <c r="L350" s="75"/>
    </row>
    <row r="351" spans="1:12" s="76" customFormat="1" ht="73.2" customHeight="1" x14ac:dyDescent="0.4">
      <c r="A351" s="36"/>
      <c r="B351" s="36"/>
      <c r="C351" s="36"/>
      <c r="D351" s="26"/>
      <c r="E351" s="26" t="s">
        <v>406</v>
      </c>
      <c r="F351" s="27" t="s">
        <v>127</v>
      </c>
      <c r="G351" s="38">
        <v>1171169000</v>
      </c>
      <c r="H351" s="21">
        <v>9010000</v>
      </c>
      <c r="I351" s="28">
        <v>100000</v>
      </c>
      <c r="J351" s="32">
        <f t="shared" si="48"/>
        <v>0.77785528817788041</v>
      </c>
      <c r="L351" s="75"/>
    </row>
    <row r="352" spans="1:12" s="76" customFormat="1" x14ac:dyDescent="0.4">
      <c r="A352" s="36"/>
      <c r="B352" s="36"/>
      <c r="C352" s="36"/>
      <c r="D352" s="26"/>
      <c r="E352" s="6" t="s">
        <v>412</v>
      </c>
      <c r="F352" s="27"/>
      <c r="G352" s="22">
        <f>G353+G354+G355+G356</f>
        <v>4200000000</v>
      </c>
      <c r="H352" s="22">
        <v>12000000</v>
      </c>
      <c r="I352" s="22">
        <f t="shared" ref="I352" si="50">I353+I354+I355+I356</f>
        <v>4900000</v>
      </c>
      <c r="J352" s="32">
        <f t="shared" si="48"/>
        <v>0.40238095238095239</v>
      </c>
      <c r="L352" s="75"/>
    </row>
    <row r="353" spans="1:13" s="76" customFormat="1" ht="41.4" x14ac:dyDescent="0.4">
      <c r="A353" s="36"/>
      <c r="B353" s="36"/>
      <c r="C353" s="36"/>
      <c r="D353" s="26"/>
      <c r="E353" s="26" t="s">
        <v>407</v>
      </c>
      <c r="F353" s="27" t="s">
        <v>127</v>
      </c>
      <c r="G353" s="35">
        <v>1200000000</v>
      </c>
      <c r="H353" s="35">
        <v>5900000</v>
      </c>
      <c r="I353" s="28">
        <v>2350000</v>
      </c>
      <c r="J353" s="73">
        <f t="shared" si="48"/>
        <v>0.6875</v>
      </c>
      <c r="L353" s="75"/>
    </row>
    <row r="354" spans="1:13" s="76" customFormat="1" ht="41.4" x14ac:dyDescent="0.4">
      <c r="A354" s="36"/>
      <c r="B354" s="36"/>
      <c r="C354" s="36"/>
      <c r="D354" s="26"/>
      <c r="E354" s="26" t="s">
        <v>408</v>
      </c>
      <c r="F354" s="27" t="s">
        <v>127</v>
      </c>
      <c r="G354" s="35">
        <v>1200000000</v>
      </c>
      <c r="H354" s="35">
        <v>5900000</v>
      </c>
      <c r="I354" s="28">
        <v>2350000</v>
      </c>
      <c r="J354" s="73">
        <f t="shared" si="48"/>
        <v>0.6875</v>
      </c>
      <c r="L354" s="75"/>
    </row>
    <row r="355" spans="1:13" s="76" customFormat="1" ht="41.4" x14ac:dyDescent="0.4">
      <c r="A355" s="36"/>
      <c r="B355" s="36"/>
      <c r="C355" s="36"/>
      <c r="D355" s="26"/>
      <c r="E355" s="26" t="s">
        <v>409</v>
      </c>
      <c r="F355" s="27" t="s">
        <v>127</v>
      </c>
      <c r="G355" s="35">
        <v>900000000</v>
      </c>
      <c r="H355" s="35">
        <v>100000</v>
      </c>
      <c r="I355" s="28">
        <v>100000</v>
      </c>
      <c r="J355" s="73">
        <f t="shared" si="48"/>
        <v>2.2222222222222223E-2</v>
      </c>
      <c r="L355" s="75"/>
    </row>
    <row r="356" spans="1:13" s="76" customFormat="1" ht="41.4" x14ac:dyDescent="0.4">
      <c r="A356" s="36"/>
      <c r="B356" s="36"/>
      <c r="C356" s="36"/>
      <c r="D356" s="26"/>
      <c r="E356" s="26" t="s">
        <v>410</v>
      </c>
      <c r="F356" s="27" t="s">
        <v>127</v>
      </c>
      <c r="G356" s="35">
        <v>900000000</v>
      </c>
      <c r="H356" s="35">
        <v>100000</v>
      </c>
      <c r="I356" s="28">
        <v>100000</v>
      </c>
      <c r="J356" s="73">
        <f t="shared" si="48"/>
        <v>2.2222222222222223E-2</v>
      </c>
      <c r="L356" s="75"/>
    </row>
    <row r="357" spans="1:13" ht="41.4" x14ac:dyDescent="0.4">
      <c r="A357" s="1" t="s">
        <v>22</v>
      </c>
      <c r="B357" s="1"/>
      <c r="C357" s="1"/>
      <c r="D357" s="2" t="s">
        <v>23</v>
      </c>
      <c r="E357" s="60"/>
      <c r="F357" s="62"/>
      <c r="G357" s="63">
        <f>G358</f>
        <v>5000000</v>
      </c>
      <c r="H357" s="63"/>
      <c r="I357" s="63">
        <f t="shared" ref="I357:I359" si="51">I358</f>
        <v>5000000</v>
      </c>
      <c r="J357" s="62"/>
    </row>
    <row r="358" spans="1:13" ht="41.4" x14ac:dyDescent="0.4">
      <c r="A358" s="3" t="s">
        <v>24</v>
      </c>
      <c r="B358" s="1"/>
      <c r="C358" s="3"/>
      <c r="D358" s="4" t="s">
        <v>23</v>
      </c>
      <c r="E358" s="60"/>
      <c r="F358" s="46"/>
      <c r="G358" s="21">
        <f>G359</f>
        <v>5000000</v>
      </c>
      <c r="H358" s="21"/>
      <c r="I358" s="21">
        <f t="shared" si="51"/>
        <v>5000000</v>
      </c>
      <c r="J358" s="46"/>
    </row>
    <row r="359" spans="1:13" x14ac:dyDescent="0.4">
      <c r="A359" s="5" t="s">
        <v>25</v>
      </c>
      <c r="B359" s="5" t="s">
        <v>26</v>
      </c>
      <c r="C359" s="5" t="s">
        <v>27</v>
      </c>
      <c r="D359" s="6" t="s">
        <v>28</v>
      </c>
      <c r="E359" s="60"/>
      <c r="F359" s="46"/>
      <c r="G359" s="21">
        <f>G360</f>
        <v>5000000</v>
      </c>
      <c r="H359" s="21"/>
      <c r="I359" s="21">
        <f t="shared" si="51"/>
        <v>5000000</v>
      </c>
      <c r="J359" s="46"/>
    </row>
    <row r="360" spans="1:13" ht="55.2" x14ac:dyDescent="0.4">
      <c r="A360" s="60"/>
      <c r="B360" s="60"/>
      <c r="C360" s="60"/>
      <c r="D360" s="60"/>
      <c r="E360" s="64" t="s">
        <v>431</v>
      </c>
      <c r="F360" s="46">
        <v>2022</v>
      </c>
      <c r="G360" s="21">
        <v>5000000</v>
      </c>
      <c r="H360" s="21"/>
      <c r="I360" s="21">
        <v>5000000</v>
      </c>
      <c r="J360" s="32">
        <f>(H360+I360)/G360*100</f>
        <v>100</v>
      </c>
    </row>
    <row r="361" spans="1:13" ht="27.6" x14ac:dyDescent="0.4">
      <c r="A361" s="1" t="s">
        <v>29</v>
      </c>
      <c r="B361" s="1"/>
      <c r="C361" s="1"/>
      <c r="D361" s="2" t="s">
        <v>30</v>
      </c>
      <c r="E361" s="60"/>
      <c r="F361" s="62"/>
      <c r="G361" s="63">
        <f>G362</f>
        <v>30000000</v>
      </c>
      <c r="H361" s="63"/>
      <c r="I361" s="63">
        <f t="shared" ref="I361:I362" si="52">I362</f>
        <v>30000000</v>
      </c>
      <c r="J361" s="62"/>
    </row>
    <row r="362" spans="1:13" ht="27.6" x14ac:dyDescent="0.4">
      <c r="A362" s="3" t="s">
        <v>31</v>
      </c>
      <c r="B362" s="1"/>
      <c r="C362" s="3"/>
      <c r="D362" s="4" t="s">
        <v>30</v>
      </c>
      <c r="E362" s="60"/>
      <c r="F362" s="46"/>
      <c r="G362" s="21">
        <f>G363</f>
        <v>30000000</v>
      </c>
      <c r="H362" s="21"/>
      <c r="I362" s="21">
        <f t="shared" si="52"/>
        <v>30000000</v>
      </c>
      <c r="J362" s="46"/>
    </row>
    <row r="363" spans="1:13" x14ac:dyDescent="0.4">
      <c r="A363" s="5" t="s">
        <v>32</v>
      </c>
      <c r="B363" s="5" t="s">
        <v>33</v>
      </c>
      <c r="C363" s="5" t="s">
        <v>34</v>
      </c>
      <c r="D363" s="6" t="s">
        <v>35</v>
      </c>
      <c r="E363" s="60"/>
      <c r="F363" s="46"/>
      <c r="G363" s="21">
        <f>G364+G365</f>
        <v>30000000</v>
      </c>
      <c r="H363" s="21"/>
      <c r="I363" s="21">
        <f>I364+I365</f>
        <v>30000000</v>
      </c>
      <c r="J363" s="46"/>
    </row>
    <row r="364" spans="1:13" s="49" customFormat="1" x14ac:dyDescent="0.4">
      <c r="A364" s="60"/>
      <c r="B364" s="60"/>
      <c r="C364" s="60"/>
      <c r="D364" s="60"/>
      <c r="E364" s="64" t="s">
        <v>37</v>
      </c>
      <c r="F364" s="46">
        <v>2022</v>
      </c>
      <c r="G364" s="21">
        <v>20000000</v>
      </c>
      <c r="H364" s="21"/>
      <c r="I364" s="21">
        <v>20000000</v>
      </c>
      <c r="J364" s="32">
        <f t="shared" ref="J364:J365" si="53">(H364+I364)/G364*100</f>
        <v>100</v>
      </c>
      <c r="L364" s="50"/>
      <c r="M364" s="51"/>
    </row>
    <row r="365" spans="1:13" s="49" customFormat="1" ht="33.75" customHeight="1" x14ac:dyDescent="0.4">
      <c r="A365" s="60"/>
      <c r="B365" s="60"/>
      <c r="C365" s="60"/>
      <c r="D365" s="60"/>
      <c r="E365" s="64" t="s">
        <v>36</v>
      </c>
      <c r="F365" s="46">
        <v>2022</v>
      </c>
      <c r="G365" s="21">
        <v>10000000</v>
      </c>
      <c r="H365" s="21"/>
      <c r="I365" s="21">
        <v>10000000</v>
      </c>
      <c r="J365" s="32">
        <f t="shared" si="53"/>
        <v>100</v>
      </c>
      <c r="L365" s="50"/>
      <c r="M365" s="51"/>
    </row>
    <row r="366" spans="1:13" s="49" customFormat="1" x14ac:dyDescent="0.4">
      <c r="A366" s="58"/>
      <c r="B366" s="58"/>
      <c r="C366" s="58"/>
      <c r="D366" s="85" t="s">
        <v>9</v>
      </c>
      <c r="E366" s="58"/>
      <c r="F366" s="59"/>
      <c r="G366" s="86">
        <f>G361+G357+G76+G50+G44+G33+G17+G13+G9</f>
        <v>31363611751</v>
      </c>
      <c r="H366" s="86">
        <f>H361+H357+H76+H50+H44+H33+H17+H13+H9</f>
        <v>2997548070</v>
      </c>
      <c r="I366" s="86">
        <f>I361+I357+I76+I50+I44+I33+I17+I13+I9</f>
        <v>1893127044</v>
      </c>
      <c r="J366" s="59"/>
      <c r="L366" s="50"/>
      <c r="M366" s="51"/>
    </row>
    <row r="368" spans="1:13" ht="52.8" customHeight="1" x14ac:dyDescent="0.4">
      <c r="A368" s="91" t="s">
        <v>439</v>
      </c>
      <c r="B368" s="91"/>
      <c r="C368" s="91"/>
      <c r="D368" s="91"/>
      <c r="E368" s="52"/>
      <c r="F368" s="53"/>
      <c r="G368" s="92" t="s">
        <v>429</v>
      </c>
      <c r="H368" s="92"/>
      <c r="I368" s="92"/>
      <c r="J368" s="92"/>
    </row>
  </sheetData>
  <mergeCells count="6">
    <mergeCell ref="I1:J1"/>
    <mergeCell ref="A3:J3"/>
    <mergeCell ref="A4:J4"/>
    <mergeCell ref="A5:J5"/>
    <mergeCell ref="A368:D368"/>
    <mergeCell ref="G368:J368"/>
  </mergeCells>
  <printOptions horizontalCentered="1"/>
  <pageMargins left="0.59055118110236227" right="0.47244094488188981" top="0.59055118110236227" bottom="1.1811023622047245" header="0.31496062992125984" footer="0.31496062992125984"/>
  <pageSetup paperSize="9" scale="60" fitToHeight="23" orientation="landscape" r:id="rId1"/>
  <headerFooter differentFirst="1">
    <oddHeader>&amp;C&amp;14&amp;P</oddHeader>
  </headerFooter>
  <rowBreaks count="8" manualBreakCount="8">
    <brk id="75" max="9" man="1"/>
    <brk id="142" max="9" man="1"/>
    <brk id="196" max="9" man="1"/>
    <brk id="231" max="9" man="1"/>
    <brk id="255" max="9" man="1"/>
    <brk id="269" max="9" man="1"/>
    <brk id="287" max="9" man="1"/>
    <brk id="30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оригинал без КР</vt:lpstr>
      <vt:lpstr>'оригинал без КР'!Заголовки_для_печати</vt:lpstr>
      <vt:lpstr>'оригинал без КР'!Область_печати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Денисенко Тетяна</dc:creator>
  <cp:lastModifiedBy>Пользователь</cp:lastModifiedBy>
  <cp:lastPrinted>2021-12-01T12:57:30Z</cp:lastPrinted>
  <dcterms:created xsi:type="dcterms:W3CDTF">2021-11-09T14:04:21Z</dcterms:created>
  <dcterms:modified xsi:type="dcterms:W3CDTF">2021-12-01T15:31:12Z</dcterms:modified>
</cp:coreProperties>
</file>