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55" yWindow="-15" windowWidth="6000" windowHeight="6840"/>
  </bookViews>
  <sheets>
    <sheet name="2023 рік" sheetId="69" r:id="rId1"/>
  </sheets>
  <definedNames>
    <definedName name="_xlnm.Print_Titles" localSheetId="0">'2023 рік'!$98:$102</definedName>
    <definedName name="_xlnm.Print_Area" localSheetId="0">'2023 рік'!$A$1:$D$341</definedName>
    <definedName name="уточнение">#REF!</definedName>
  </definedNames>
  <calcPr calcId="145621"/>
</workbook>
</file>

<file path=xl/calcChain.xml><?xml version="1.0" encoding="utf-8"?>
<calcChain xmlns="http://schemas.openxmlformats.org/spreadsheetml/2006/main">
  <c r="C242" i="69" l="1"/>
  <c r="C269" i="69"/>
  <c r="D330" i="69"/>
  <c r="C330" i="69"/>
  <c r="C325" i="69"/>
  <c r="D269" i="69"/>
  <c r="D242" i="69"/>
  <c r="D325" i="69"/>
  <c r="C81" i="69"/>
  <c r="D81" i="69"/>
  <c r="C39" i="69"/>
  <c r="D294" i="69"/>
  <c r="C294" i="69"/>
  <c r="D283" i="69"/>
  <c r="C283" i="69"/>
  <c r="D61" i="69"/>
  <c r="D36" i="69"/>
  <c r="C61" i="69"/>
  <c r="D37" i="69"/>
  <c r="C216" i="69"/>
  <c r="D216" i="69"/>
  <c r="D140" i="69"/>
  <c r="D41" i="69"/>
  <c r="C41" i="69"/>
  <c r="D288" i="69"/>
  <c r="C288" i="69"/>
  <c r="D277" i="69"/>
  <c r="C277" i="69"/>
  <c r="D259" i="69"/>
  <c r="C259" i="69"/>
  <c r="D190" i="69"/>
  <c r="C190" i="69"/>
  <c r="D194" i="69"/>
  <c r="C194" i="69"/>
  <c r="D185" i="69"/>
  <c r="C185" i="69"/>
  <c r="C140" i="69"/>
  <c r="D322" i="69"/>
  <c r="D336" i="69" s="1"/>
  <c r="C322" i="69"/>
  <c r="C336" i="69" s="1"/>
  <c r="D318" i="69"/>
  <c r="C318" i="69"/>
  <c r="D313" i="69"/>
  <c r="C313" i="69"/>
  <c r="D207" i="69"/>
  <c r="C207" i="69"/>
  <c r="D201" i="69"/>
  <c r="C201" i="69"/>
  <c r="C198" i="69"/>
  <c r="D168" i="69"/>
  <c r="C168" i="69"/>
  <c r="D160" i="69"/>
  <c r="C160" i="69"/>
  <c r="C79" i="69"/>
  <c r="D79" i="69"/>
  <c r="D32" i="69"/>
  <c r="C32" i="69"/>
  <c r="D127" i="69"/>
  <c r="C127" i="69"/>
  <c r="C109" i="69"/>
  <c r="C184" i="69" s="1"/>
  <c r="C215" i="69" s="1"/>
  <c r="C237" i="69" s="1"/>
  <c r="C337" i="69" s="1"/>
  <c r="D29" i="69"/>
  <c r="D104" i="69"/>
  <c r="C104" i="69"/>
  <c r="C13" i="69"/>
  <c r="D13" i="69"/>
  <c r="C16" i="69"/>
  <c r="C12" i="69"/>
  <c r="C34" i="69" s="1"/>
  <c r="C65" i="69" s="1"/>
  <c r="D16" i="69"/>
  <c r="D12" i="69" s="1"/>
  <c r="D34" i="69" s="1"/>
  <c r="D65" i="69" s="1"/>
  <c r="D97" i="69" s="1"/>
  <c r="C21" i="69"/>
  <c r="C20" i="69"/>
  <c r="D21" i="69"/>
  <c r="C25" i="69"/>
  <c r="D25" i="69"/>
  <c r="D20" i="69"/>
  <c r="C29" i="69"/>
  <c r="C67" i="69"/>
  <c r="D67" i="69"/>
  <c r="C69" i="69"/>
  <c r="D69" i="69"/>
  <c r="C72" i="69"/>
  <c r="D72" i="69"/>
  <c r="C75" i="69"/>
  <c r="C74" i="69" s="1"/>
  <c r="D75" i="69"/>
  <c r="C92" i="69"/>
  <c r="D92" i="69"/>
  <c r="C180" i="69"/>
  <c r="D180" i="69"/>
  <c r="D198" i="69"/>
  <c r="C212" i="69"/>
  <c r="D212" i="69"/>
  <c r="C239" i="69"/>
  <c r="D239" i="69"/>
  <c r="D109" i="69"/>
  <c r="D184" i="69" s="1"/>
  <c r="D215" i="69" s="1"/>
  <c r="D237" i="69" s="1"/>
  <c r="D337" i="69" s="1"/>
  <c r="C37" i="69"/>
  <c r="D74" i="69"/>
  <c r="D35" i="69"/>
  <c r="D96" i="69"/>
  <c r="C36" i="69"/>
  <c r="C35" i="69"/>
  <c r="C96" i="69" l="1"/>
  <c r="C97" i="69" s="1"/>
</calcChain>
</file>

<file path=xl/sharedStrings.xml><?xml version="1.0" encoding="utf-8"?>
<sst xmlns="http://schemas.openxmlformats.org/spreadsheetml/2006/main" count="526" uniqueCount="371">
  <si>
    <t>0100</t>
  </si>
  <si>
    <t>1000</t>
  </si>
  <si>
    <t>1070</t>
  </si>
  <si>
    <t>1120</t>
  </si>
  <si>
    <t>1130</t>
  </si>
  <si>
    <t>2000</t>
  </si>
  <si>
    <t>2010</t>
  </si>
  <si>
    <t>2050</t>
  </si>
  <si>
    <t>2060</t>
  </si>
  <si>
    <t>2070</t>
  </si>
  <si>
    <t>2090</t>
  </si>
  <si>
    <t>2130</t>
  </si>
  <si>
    <t>3000</t>
  </si>
  <si>
    <t>5051</t>
  </si>
  <si>
    <t>5053</t>
  </si>
  <si>
    <t>6000</t>
  </si>
  <si>
    <t>7300</t>
  </si>
  <si>
    <t>7310</t>
  </si>
  <si>
    <t>7340</t>
  </si>
  <si>
    <t>7400</t>
  </si>
  <si>
    <t>7500</t>
  </si>
  <si>
    <t>8420</t>
  </si>
  <si>
    <t>8100</t>
  </si>
  <si>
    <t>7600</t>
  </si>
  <si>
    <t>7630</t>
  </si>
  <si>
    <t>Дотації з державного бюджету місцевим бюджетам</t>
  </si>
  <si>
    <t>Інші дотації з місцевого бюджету</t>
  </si>
  <si>
    <t>Субвенції з державного бюджету місцевим бюджетам</t>
  </si>
  <si>
    <t>0150</t>
  </si>
  <si>
    <t>0180</t>
  </si>
  <si>
    <t>6083</t>
  </si>
  <si>
    <t>7366</t>
  </si>
  <si>
    <t>1110</t>
  </si>
  <si>
    <t>3121</t>
  </si>
  <si>
    <t>3171</t>
  </si>
  <si>
    <t>3241</t>
  </si>
  <si>
    <t>3242</t>
  </si>
  <si>
    <t xml:space="preserve">Транспорт та транспортна інфраструктура, </t>
  </si>
  <si>
    <t>дорожнє господарство, усього,</t>
  </si>
  <si>
    <t>7462</t>
  </si>
  <si>
    <t>7670</t>
  </si>
  <si>
    <t>8340</t>
  </si>
  <si>
    <t>Міжбюджетні трансферти, усього,</t>
  </si>
  <si>
    <t>9000</t>
  </si>
  <si>
    <t>4010</t>
  </si>
  <si>
    <t>4040</t>
  </si>
  <si>
    <t>4082</t>
  </si>
  <si>
    <t>8400</t>
  </si>
  <si>
    <t>8410</t>
  </si>
  <si>
    <t>6084</t>
  </si>
  <si>
    <t>Будівництво та регіональний розвиток, усього,</t>
  </si>
  <si>
    <t>7370</t>
  </si>
  <si>
    <t>7461</t>
  </si>
  <si>
    <t>7463</t>
  </si>
  <si>
    <t>7693</t>
  </si>
  <si>
    <t>8110</t>
  </si>
  <si>
    <t>9800</t>
  </si>
  <si>
    <t>9770</t>
  </si>
  <si>
    <t>9270</t>
  </si>
  <si>
    <t>9330</t>
  </si>
  <si>
    <t>9130</t>
  </si>
  <si>
    <t>7520</t>
  </si>
  <si>
    <t>Зв'язок, телекомунікації та інформатика, усього,</t>
  </si>
  <si>
    <t>7321</t>
  </si>
  <si>
    <t>7322</t>
  </si>
  <si>
    <t>7323</t>
  </si>
  <si>
    <t>7324</t>
  </si>
  <si>
    <t>7325</t>
  </si>
  <si>
    <t>7361</t>
  </si>
  <si>
    <t>7368</t>
  </si>
  <si>
    <t>2151</t>
  </si>
  <si>
    <t>2152</t>
  </si>
  <si>
    <t>2020</t>
  </si>
  <si>
    <t>2120</t>
  </si>
  <si>
    <t>7610</t>
  </si>
  <si>
    <t>9110</t>
  </si>
  <si>
    <t>8300</t>
  </si>
  <si>
    <t>3090</t>
  </si>
  <si>
    <t>3101</t>
  </si>
  <si>
    <t>3102</t>
  </si>
  <si>
    <t>3105</t>
  </si>
  <si>
    <t>3111</t>
  </si>
  <si>
    <t>3112</t>
  </si>
  <si>
    <t>3131</t>
  </si>
  <si>
    <t>3200</t>
  </si>
  <si>
    <t>4000</t>
  </si>
  <si>
    <t>4020</t>
  </si>
  <si>
    <t>4030</t>
  </si>
  <si>
    <t>4060</t>
  </si>
  <si>
    <t>5000</t>
  </si>
  <si>
    <t>5011</t>
  </si>
  <si>
    <t>5012</t>
  </si>
  <si>
    <t>5021</t>
  </si>
  <si>
    <t>5022</t>
  </si>
  <si>
    <t>5031</t>
  </si>
  <si>
    <t>5033</t>
  </si>
  <si>
    <t>5061</t>
  </si>
  <si>
    <t>5062</t>
  </si>
  <si>
    <t xml:space="preserve">     УС Ь О Г О     Д  О Х О Д І В</t>
  </si>
  <si>
    <t xml:space="preserve">В И Д А Т К И   </t>
  </si>
  <si>
    <t xml:space="preserve">     РАЗОМ ВИДАТКІВ ПО СПЕЦІАЛЬНОМУ ФОНДУ </t>
  </si>
  <si>
    <t>СОЦІАЛЬНО-КУЛЬТУРНА  СФЕРА 
ТА СОЦІАЛЬНИЙ  ЗАХИСТ  НАСЕЛЕННЯ</t>
  </si>
  <si>
    <t xml:space="preserve"> Д О Х О Д И</t>
  </si>
  <si>
    <t>Соціальний захист та соціальне</t>
  </si>
  <si>
    <t>у тому числі:</t>
  </si>
  <si>
    <t>РАЗОМ ПО СОЦІАЛЬНО-КУЛЬТУРНІЙ СФЕРІ ТА СОЦІАЛЬНОМУ ЗАХИСТУ НАСЕЛЕННЯ</t>
  </si>
  <si>
    <t>СПЕЦІАЛЬНИЙ ФОНД</t>
  </si>
  <si>
    <t>РАЗОМ  ДОХОДІВ</t>
  </si>
  <si>
    <t>РАЗОМ ДОХОДІВ ПО ЗАГАЛЬНОМУ ФОНДУ</t>
  </si>
  <si>
    <t>РАЗОМ ВИДАТКІВ ПО ЗАГАЛЬНОМУ ФОНДУ</t>
  </si>
  <si>
    <t>Від органів державного управління</t>
  </si>
  <si>
    <t xml:space="preserve">Власні надходження бюджетних установ </t>
  </si>
  <si>
    <t>забезпечення, усього,</t>
  </si>
  <si>
    <t>Державне управління, усього,</t>
  </si>
  <si>
    <t>Освіта, усього,</t>
  </si>
  <si>
    <t>Культура і мистецтво, усього,</t>
  </si>
  <si>
    <t>Засоби масової інформації, усього,</t>
  </si>
  <si>
    <t>Фізична культура і спорт, усього,</t>
  </si>
  <si>
    <t xml:space="preserve">    Усього видатків</t>
  </si>
  <si>
    <t xml:space="preserve">    У С Ь О Г О    В И Д А Т К І В</t>
  </si>
  <si>
    <t>ЗАГАЛЬНИЙ ФОНД</t>
  </si>
  <si>
    <t>грн</t>
  </si>
  <si>
    <t>ПОДАТКОВІ НАДХОДЖЕННЯ</t>
  </si>
  <si>
    <t>НЕПОДАТКОВІ НАДХОДЖЕННЯ</t>
  </si>
  <si>
    <t>ОФІЦІЙНІ ТРАНСФЕРТИ</t>
  </si>
  <si>
    <t>Податки на власність</t>
  </si>
  <si>
    <t>Інші неподаткові надходження</t>
  </si>
  <si>
    <t>Доходи від операцій з капіталом</t>
  </si>
  <si>
    <t>Інші податки та збори</t>
  </si>
  <si>
    <t>ДОХОДИ ВІД ОПЕРАЦІЙ З КАПІТАЛОМ</t>
  </si>
  <si>
    <t xml:space="preserve">РАЗОМ ДОХОДІВ ПО СПЕЦІАЛЬНОМУ ФОНДУ </t>
  </si>
  <si>
    <t>Житлово-комунальне господарство, усього,</t>
  </si>
  <si>
    <t xml:space="preserve">Доходи від власності та підприємницької діяльності  </t>
  </si>
  <si>
    <t>3133</t>
  </si>
  <si>
    <t>8240</t>
  </si>
  <si>
    <t>8200</t>
  </si>
  <si>
    <t>Громадський порядок та безпека, усього,</t>
  </si>
  <si>
    <t>9310</t>
  </si>
  <si>
    <t>9150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</si>
  <si>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</si>
  <si>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</si>
  <si>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 xml:space="preserve">Податок на прибуток підприємств  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</si>
  <si>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</si>
  <si>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</si>
  <si>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 xml:space="preserve">Плата за використання інших природних ресурсів  </t>
  </si>
  <si>
    <t xml:space="preserve">Плата за розміщення тимчасово вільних коштів місцевих бюджетів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</si>
  <si>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</si>
  <si>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</si>
  <si>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</si>
  <si>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</si>
  <si>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Інші неподаткові надходження  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</si>
  <si>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</si>
  <si>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</si>
  <si>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 xml:space="preserve">Освітня субвенція з державного бюджету місцевим бюджетам 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</si>
  <si>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</si>
  <si>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Субвенції з місцевих бюджетів іншим місцевим бюджетам</t>
  </si>
  <si>
    <t>Інші субвенції з місцевого бюджету</t>
  </si>
  <si>
    <t xml:space="preserve">Збір за забруднення навколишнього природного середовища  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</si>
  <si>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</si>
  <si>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</si>
  <si>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</si>
  <si>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</si>
  <si>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</si>
  <si>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</si>
  <si>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Підвищення кваліфікації, перепідготовка кадрів закладами післядипломної освіти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</si>
  <si>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</si>
  <si>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</si>
  <si>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</si>
  <si>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</si>
  <si>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</si>
  <si>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Екстрена та швидка медична допомога населенню</t>
  </si>
  <si>
    <t>Спеціалізована амбулаторно-поліклінічна допомога населенню</t>
  </si>
  <si>
    <t>Інформаційно-методичне та просвітницьке забезпечення в галузі охорони здоров'я</t>
  </si>
  <si>
    <t>Проведення належної медико-соціальної експертизи (МСЕК)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</si>
  <si>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</si>
  <si>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</si>
  <si>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Видатки на поховання учасників бойових дій та осіб з інвалідністю внаслідок війни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</si>
  <si>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</si>
  <si>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</si>
  <si>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Надання реабілітаційних послуг особам з інвалідністю та дітям з інвалідністю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</si>
  <si>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</si>
  <si>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Заходи державної політики з питань дітей та їх соціального захисту</t>
  </si>
  <si>
    <t>Інші заходи та заклади молодіжної політики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</si>
  <si>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</si>
  <si>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Забезпечення обробки інформації з нарахування та виплати допомог і компенсацій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</si>
  <si>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</si>
  <si>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</si>
  <si>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 xml:space="preserve">Фінансова підтримка театрів </t>
  </si>
  <si>
    <t>Фінансова підтримка філармоній,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</si>
  <si>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</si>
  <si>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і виставок</t>
  </si>
  <si>
    <t>Забезпечення діяльності палаців і будинків культури, клубів, центрів дозвілля та інших клубних закладів</t>
  </si>
  <si>
    <t>Інші заходи в галузі культури і мистецтва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</si>
  <si>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</si>
  <si>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</si>
  <si>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</si>
  <si>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</si>
  <si>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навчально-тренувальна робота комунальних дитячо-юнацьких спортивних шкіл</t>
  </si>
  <si>
    <t>Забезпечення підготовки спортсменів школами вищої спортивної майстерності</t>
  </si>
  <si>
    <t>Фінансова підтримка засобів масової інформації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</si>
  <si>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</si>
  <si>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</si>
  <si>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</si>
  <si>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Реалізація Національної програми інформатизації</t>
  </si>
  <si>
    <t>Сприяння розвитку малого та середнього підприємництва</t>
  </si>
  <si>
    <t>Інші заходи, пов'язані з економічною діяльністю</t>
  </si>
  <si>
    <t>Заходи із запобігання та ліквідації надзвичайних ситуацій та наслідків стихійного лиха</t>
  </si>
  <si>
    <t>Реверсна дотація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</si>
  <si>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</si>
  <si>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</si>
  <si>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</si>
  <si>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</si>
  <si>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</si>
  <si>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</si>
  <si>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</si>
  <si>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</si>
  <si>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</si>
  <si>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</si>
  <si>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</si>
  <si>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Внески до статутного капіталу суб'єктів господарювання</t>
  </si>
  <si>
    <t>Природоохоронні заходи за рахунок цільових фондів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</si>
  <si>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</si>
  <si>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Екологічний податок</t>
  </si>
  <si>
    <t xml:space="preserve">Доходи від операцій з кредитування та надання гарантій  </t>
  </si>
  <si>
    <t>Субвенція з місцевого бюджету на здійснення переданих видатків у сфері освіти за рахунок коштів освітньої субвенції</t>
  </si>
  <si>
    <t>Інші програми та заходи у сфері освіти</t>
  </si>
  <si>
    <t>Податок з власників транспортних засобів та інших самохідних машин і механізмів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</si>
  <si>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</si>
  <si>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вищої освіти</t>
  </si>
  <si>
    <t>Методичне забезпечення діяльності закладів освіти</t>
  </si>
  <si>
    <t>Інші заходи у сфері засобів масової інформації</t>
  </si>
  <si>
    <t>Заходи та роботи з територіальної оборони</t>
  </si>
  <si>
    <t xml:space="preserve">Інші програми та заходи,                                                                                                                                 пов'язані з економічною діяльністю, усього, 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</si>
  <si>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</si>
  <si>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</si>
  <si>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7363</t>
  </si>
  <si>
    <t>у   тому числі:</t>
  </si>
  <si>
    <t>Транспорт та транспортна інфраструктура, дорожнє господарство, усього,</t>
  </si>
  <si>
    <t>Рентна плата за користування надрами загальнодержавного значення</t>
  </si>
  <si>
    <t>1022</t>
  </si>
  <si>
    <t>1023</t>
  </si>
  <si>
    <t>1025</t>
  </si>
  <si>
    <t>1032</t>
  </si>
  <si>
    <t>1033</t>
  </si>
  <si>
    <t>1035</t>
  </si>
  <si>
    <t>1091</t>
  </si>
  <si>
    <t>1092</t>
  </si>
  <si>
    <t>1101</t>
  </si>
  <si>
    <t>1102</t>
  </si>
  <si>
    <t>1141</t>
  </si>
  <si>
    <t>1142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</si>
  <si>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</si>
  <si>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</si>
  <si>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Підготовка кадрів закладами фахової передвищої освіти за рахунок коштів місцевого бюджету</t>
  </si>
  <si>
    <t>Підготовка кадрів закладами фахової передвищої освіти за рахунок освітньої субвенції</t>
  </si>
  <si>
    <t>Утримання та забезпечення діяльності центрів соціальних служб</t>
  </si>
  <si>
    <t>Фінансова підтримка регіональних всеукраїнських об'єднань фізкультурно-спортивної спрямованості для проведення навчально-тренувальної та спортивної роботи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</si>
  <si>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</si>
  <si>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8710</t>
  </si>
  <si>
    <t>Резервний фонд місцевого бюджету</t>
  </si>
  <si>
    <t>7380</t>
  </si>
  <si>
    <t>7680</t>
  </si>
  <si>
    <t>Членські внески до асоціацій органів місцевого самоврядування</t>
  </si>
  <si>
    <t xml:space="preserve"> Охорона навколишнього природного середовища,</t>
  </si>
  <si>
    <t>3140</t>
  </si>
  <si>
    <t>8775</t>
  </si>
  <si>
    <t>7330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</si>
  <si>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</si>
  <si>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заходи за рахунок коштів резервного фонду місцевого бюджету</t>
  </si>
  <si>
    <t>Будівництво інших об'єктів комунальної власності</t>
  </si>
  <si>
    <t>6081</t>
  </si>
  <si>
    <t>Будівництво житла для окремих категорій населення відповідно до законодавства</t>
  </si>
  <si>
    <t>Уточнений бюджет на 2023 рік</t>
  </si>
  <si>
    <t>3122</t>
  </si>
  <si>
    <t>3123</t>
  </si>
  <si>
    <t>6040</t>
  </si>
  <si>
    <t>9210</t>
  </si>
  <si>
    <t>7381</t>
  </si>
  <si>
    <t>8744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</si>
  <si>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</si>
  <si>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</si>
  <si>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</si>
  <si>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</si>
  <si>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</si>
  <si>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</si>
  <si>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</si>
  <si>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</si>
  <si>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</si>
  <si>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Заходи, пов'язані з поліпшенням питної води</t>
  </si>
  <si>
    <t>Захист населення і територій від надзвичайних ситуацій, усього,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</si>
  <si>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</si>
  <si>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Заходи із запобігання та ліквідації наслідків надзвичайної ситуації на очисних спорудах за рахунок коштів резервного фонду місцевого бюджету</t>
  </si>
  <si>
    <t>3191</t>
  </si>
  <si>
    <t>3192</t>
  </si>
  <si>
    <t>6013</t>
  </si>
  <si>
    <t>7350</t>
  </si>
  <si>
    <t>9241</t>
  </si>
  <si>
    <t>9242</t>
  </si>
  <si>
    <t>9243</t>
  </si>
  <si>
    <t>9314</t>
  </si>
  <si>
    <t>9410</t>
  </si>
  <si>
    <t>9518</t>
  </si>
  <si>
    <t>1251</t>
  </si>
  <si>
    <t>1252</t>
  </si>
  <si>
    <t>6016</t>
  </si>
  <si>
    <t>9750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</si>
  <si>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району, що перебувають в управлінні обласних та районних рад</t>
  </si>
  <si>
    <t>Субвенція з державного бюджету місцевим бюджетам на придбання шкільних автобусів</t>
  </si>
  <si>
    <t>Субвенція з державного бюджету місцевим бюджетам на облаштування безпечних умов у закладах загальної середньої освіти</t>
  </si>
  <si>
    <r>
      <t>Охорона здоров</t>
    </r>
    <r>
      <rPr>
        <b/>
        <sz val="30"/>
        <rFont val="Arial"/>
        <family val="2"/>
        <charset val="204"/>
      </rPr>
      <t>’</t>
    </r>
    <r>
      <rPr>
        <b/>
        <sz val="30"/>
        <rFont val="Times New Roman"/>
        <family val="1"/>
        <charset val="204"/>
      </rPr>
      <t>я, усього,</t>
    </r>
  </si>
  <si>
    <t>Інші видатки на соціальний захист ветеранів війни та праці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</si>
  <si>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</si>
  <si>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Забезпечення діяльності водопровідно-каналізаційного господарства</t>
  </si>
  <si>
    <t>Розроблення схем планування та забудови територій (містобудівної документації)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</si>
  <si>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</si>
  <si>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Співфінансування заходів, що реалізуються за рахунок субвенції з державного бюджету місцевим бюджетам на придбання шкільних автобусів</t>
  </si>
  <si>
    <t>Виконання заходів щодо придбання шкільних автобусів за рахунок субвенції з державного бюджету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</si>
  <si>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</si>
  <si>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9521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</si>
  <si>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</si>
  <si>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7384</t>
  </si>
  <si>
    <t>Надходження коштів від Державного фонду дорогоцінних металів і дорогоцінного каміння</t>
  </si>
  <si>
    <t xml:space="preserve">Державне управління, усього, </t>
  </si>
  <si>
    <t>Додаток 1</t>
  </si>
  <si>
    <t>до рішення обласної ради</t>
  </si>
  <si>
    <t>ЗВІТ</t>
  </si>
  <si>
    <t>про виконання обласного бюджету за 2023 рік</t>
  </si>
  <si>
    <t>Виконано за 2023 рік</t>
  </si>
  <si>
    <t xml:space="preserve">Заступник голови обласної ради     </t>
  </si>
  <si>
    <t>І. КАШИРІН</t>
  </si>
  <si>
    <t xml:space="preserve">Інші програми та заходи, пов'язані з економічною діяльністю, усього,            </t>
  </si>
  <si>
    <t>1271</t>
  </si>
  <si>
    <t>1272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</si>
  <si>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</si>
  <si>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</si>
  <si>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8311</t>
  </si>
  <si>
    <t>Охорона та раціональне використання природних ресурсів</t>
  </si>
  <si>
    <t>Код доходів бюджету</t>
  </si>
  <si>
    <t>КПКВКМБ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</si>
  <si>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</si>
  <si>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 xml:space="preserve"> 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</si>
  <si>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</si>
  <si>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виконання окремих заходів з реалізації соціального проєкту „Активні парки - локації здорової України”</t>
  </si>
  <si>
    <t>Субвенція з державного бюджету місцевим бюджетам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</si>
  <si>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„Про статус ветеранів війни, гарантії їх соціального захисту”,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</si>
  <si>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</si>
  <si>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реалізацію проєктів у рамках Надзвичайної кредитної програми для відновлення України</t>
  </si>
  <si>
    <t>Субвенція з державного бюджету місцевим бюджетам на реалізацію проєктів у рамках Програми з відновлення України</t>
  </si>
  <si>
    <t>Субвенція з державного бюджету місцевим бюджетам на проєктування,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</si>
  <si>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Субвенція з місцевого бюджету на співфінансування інвестиційних проєктів</t>
  </si>
  <si>
    <t>Здійснення заходів та реалізація проєктів на виконання Державної цільової соціальної програми „Молодь України”</t>
  </si>
  <si>
    <t>Підтримка спорту вищих досягнень та організацій, які здійснюють фізкультурно-спортивну діяльність у регіоні</t>
  </si>
  <si>
    <t>Забезпечення діяльності місцевих центрів фізичного здоров'я населення „Спорт для всіх” та проведення фізкультурно-масових заходів серед населення регіону</t>
  </si>
  <si>
    <t>Реалізація програм і заходів у галузі зовнішньоекономічної діяльності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</si>
  <si>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2-5 частини першої статті 10-1 Закону України „Про статус ветеранів війни, гарантії їх соціального захисту”,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11-14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</si>
  <si>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</si>
  <si>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</si>
  <si>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</si>
  <si>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проєктування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</si>
  <si>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виконання окремих заходів з реалізації соціального проєкту „Активні парки - локації здорової України” за рахунок відповідної субвенції з державного бюджету</t>
  </si>
  <si>
    <t>Упровадження засобів обліку витрат та регулювання споживання води та теплової енергії</t>
  </si>
  <si>
    <t>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</si>
  <si>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Проєктування, реставрація та охорона пам'яток архітектури</t>
  </si>
  <si>
    <t>Співфінансування інвестиційних проєктів, що реалізуються за рахунок коштів державного фонду регіонального розвитку</t>
  </si>
  <si>
    <t>Виконання інвестиційних проєктів в рамках здійснення заходів щодо соціально-економічного розвитку окремих територій</t>
  </si>
  <si>
    <t>Реалізація проєктів у рамках Надзвичайної кредитної програми для відновлення України</t>
  </si>
  <si>
    <t>Виконання інвестиційних проєктів за рахунок субвенцій з інших бюджетів</t>
  </si>
  <si>
    <t>Виконання інвестиційних проєктів за рахунок інших субвенцій з державного бюджету</t>
  </si>
  <si>
    <t>Реалізація проєктів в рамках Програми з відновлення України</t>
  </si>
  <si>
    <t>Реалізація проєктів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</si>
  <si>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 xml:space="preserve">Кошти від відчуження майна, що належить Автономній Республіці Крим, та майна, що перебуває в комунальній власності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</si>
</sst>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0" x14ac:knownFonts="1">
    <font>
      <sz val="12"/>
      <name val="Courie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</font>
    <font>
      <sz val="30"/>
      <name val="Times New Roman"/>
      <family val="1"/>
    </font>
    <font>
      <b/>
      <sz val="30"/>
      <name val="Arial"/>
      <family val="2"/>
      <charset val="204"/>
    </font>
    <font>
      <b/>
      <sz val="40"/>
      <name val="Times New Roman"/>
      <family val="1"/>
      <charset val="204"/>
    </font>
    <font>
      <sz val="34"/>
      <name val="Times New Roman"/>
      <family val="1"/>
    </font>
    <font>
      <sz val="40"/>
      <name val="Times New Roman"/>
      <family val="1"/>
      <charset val="204"/>
    </font>
    <font>
      <sz val="38"/>
      <name val="Times New Roman"/>
      <family val="1"/>
      <charset val="204"/>
    </font>
    <font>
      <sz val="28"/>
      <name val="Times New Roman"/>
      <family val="1"/>
    </font>
    <font>
      <sz val="3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/>
    <xf numFmtId="3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3" fontId="5" fillId="0" borderId="0" xfId="0" applyNumberFormat="1" applyFont="1" applyFill="1" applyAlignment="1">
      <alignment horizontal="right"/>
    </xf>
    <xf numFmtId="0" fontId="7" fillId="0" borderId="0" xfId="0" applyFont="1" applyFill="1"/>
    <xf numFmtId="3" fontId="6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2" fillId="0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left" vertical="center" inden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4" fontId="12" fillId="0" borderId="2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/>
    </xf>
    <xf numFmtId="49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2" fontId="15" fillId="0" borderId="0" xfId="0" applyNumberFormat="1" applyFont="1" applyFill="1" applyAlignment="1" applyProtection="1">
      <alignment horizontal="right"/>
    </xf>
    <xf numFmtId="0" fontId="14" fillId="0" borderId="0" xfId="0" applyFont="1" applyFill="1" applyAlignment="1">
      <alignment wrapText="1"/>
    </xf>
    <xf numFmtId="0" fontId="16" fillId="0" borderId="0" xfId="0" applyFont="1" applyFill="1"/>
    <xf numFmtId="3" fontId="16" fillId="0" borderId="0" xfId="0" applyNumberFormat="1" applyFont="1" applyFill="1" applyAlignment="1">
      <alignment horizontal="right"/>
    </xf>
    <xf numFmtId="0" fontId="17" fillId="0" borderId="0" xfId="0" applyFont="1" applyFill="1" applyAlignment="1"/>
    <xf numFmtId="0" fontId="4" fillId="0" borderId="0" xfId="0" applyFont="1" applyFill="1" applyAlignment="1">
      <alignment horizontal="left"/>
    </xf>
    <xf numFmtId="2" fontId="14" fillId="0" borderId="0" xfId="0" applyNumberFormat="1" applyFont="1" applyFill="1" applyAlignment="1"/>
    <xf numFmtId="4" fontId="12" fillId="0" borderId="2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left" vertical="center" wrapText="1" indent="1"/>
    </xf>
    <xf numFmtId="0" fontId="10" fillId="0" borderId="4" xfId="0" applyFont="1" applyFill="1" applyBorder="1" applyAlignment="1" applyProtection="1">
      <alignment horizontal="left" vertical="center" wrapText="1" indent="1"/>
    </xf>
    <xf numFmtId="4" fontId="12" fillId="0" borderId="4" xfId="0" applyNumberFormat="1" applyFont="1" applyFill="1" applyBorder="1" applyAlignment="1" applyProtection="1">
      <alignment horizontal="right"/>
    </xf>
    <xf numFmtId="49" fontId="12" fillId="0" borderId="4" xfId="0" applyNumberFormat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/>
    </xf>
    <xf numFmtId="4" fontId="11" fillId="0" borderId="5" xfId="0" applyNumberFormat="1" applyFont="1" applyFill="1" applyBorder="1" applyAlignment="1" applyProtection="1">
      <alignment horizontal="right"/>
    </xf>
    <xf numFmtId="4" fontId="12" fillId="0" borderId="5" xfId="0" applyNumberFormat="1" applyFont="1" applyFill="1" applyBorder="1" applyAlignment="1" applyProtection="1">
      <alignment horizontal="right"/>
    </xf>
    <xf numFmtId="4" fontId="12" fillId="0" borderId="5" xfId="0" applyNumberFormat="1" applyFont="1" applyFill="1" applyBorder="1" applyAlignment="1">
      <alignment horizontal="right"/>
    </xf>
    <xf numFmtId="49" fontId="12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12" fillId="0" borderId="6" xfId="0" applyFont="1" applyFill="1" applyBorder="1" applyAlignment="1" applyProtection="1">
      <alignment horizontal="center"/>
    </xf>
    <xf numFmtId="4" fontId="12" fillId="0" borderId="6" xfId="0" applyNumberFormat="1" applyFont="1" applyFill="1" applyBorder="1" applyAlignment="1" applyProtection="1">
      <alignment horizontal="right"/>
    </xf>
    <xf numFmtId="4" fontId="12" fillId="0" borderId="6" xfId="0" applyNumberFormat="1" applyFont="1" applyFill="1" applyBorder="1" applyAlignment="1">
      <alignment horizontal="right"/>
    </xf>
    <xf numFmtId="4" fontId="11" fillId="0" borderId="7" xfId="0" applyNumberFormat="1" applyFont="1" applyFill="1" applyBorder="1" applyAlignment="1" applyProtection="1">
      <alignment horizontal="right"/>
    </xf>
    <xf numFmtId="4" fontId="12" fillId="0" borderId="7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0" fontId="11" fillId="0" borderId="3" xfId="0" applyFont="1" applyFill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12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4" fontId="12" fillId="0" borderId="8" xfId="0" applyNumberFormat="1" applyFont="1" applyFill="1" applyBorder="1" applyAlignment="1" applyProtection="1">
      <alignment horizontal="right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justify" vertical="center" wrapText="1"/>
    </xf>
    <xf numFmtId="49" fontId="12" fillId="0" borderId="7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49" fontId="11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 applyProtection="1">
      <alignment horizontal="right"/>
    </xf>
    <xf numFmtId="4" fontId="11" fillId="0" borderId="11" xfId="0" applyNumberFormat="1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 vertical="center"/>
    </xf>
    <xf numFmtId="49" fontId="11" fillId="0" borderId="13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 applyProtection="1">
      <alignment horizontal="right"/>
    </xf>
    <xf numFmtId="4" fontId="11" fillId="0" borderId="14" xfId="0" applyNumberFormat="1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left" vertical="center" wrapText="1" indent="1"/>
    </xf>
    <xf numFmtId="4" fontId="12" fillId="0" borderId="16" xfId="0" applyNumberFormat="1" applyFont="1" applyFill="1" applyBorder="1" applyAlignment="1" applyProtection="1">
      <alignment horizontal="right"/>
    </xf>
    <xf numFmtId="0" fontId="12" fillId="0" borderId="17" xfId="0" applyFont="1" applyFill="1" applyBorder="1" applyAlignment="1" applyProtection="1">
      <alignment horizontal="left" vertical="center" wrapText="1" indent="1"/>
    </xf>
    <xf numFmtId="4" fontId="12" fillId="0" borderId="18" xfId="0" applyNumberFormat="1" applyFont="1" applyFill="1" applyBorder="1" applyAlignment="1" applyProtection="1">
      <alignment horizontal="right"/>
    </xf>
    <xf numFmtId="4" fontId="12" fillId="0" borderId="16" xfId="0" applyNumberFormat="1" applyFont="1" applyFill="1" applyBorder="1" applyAlignment="1">
      <alignment horizontal="right"/>
    </xf>
    <xf numFmtId="0" fontId="12" fillId="0" borderId="19" xfId="0" applyFont="1" applyFill="1" applyBorder="1" applyAlignment="1" applyProtection="1">
      <alignment horizontal="left" vertical="center" wrapText="1" indent="1"/>
    </xf>
    <xf numFmtId="4" fontId="12" fillId="0" borderId="20" xfId="0" applyNumberFormat="1" applyFont="1" applyFill="1" applyBorder="1" applyAlignment="1">
      <alignment horizontal="right"/>
    </xf>
    <xf numFmtId="4" fontId="12" fillId="0" borderId="18" xfId="0" applyNumberFormat="1" applyFont="1" applyFill="1" applyBorder="1" applyAlignment="1">
      <alignment horizontal="right"/>
    </xf>
    <xf numFmtId="0" fontId="12" fillId="0" borderId="21" xfId="0" applyFont="1" applyFill="1" applyBorder="1" applyAlignment="1" applyProtection="1">
      <alignment horizontal="left" vertical="center" wrapText="1" indent="1"/>
    </xf>
    <xf numFmtId="4" fontId="12" fillId="0" borderId="22" xfId="0" applyNumberFormat="1" applyFont="1" applyFill="1" applyBorder="1" applyAlignment="1" applyProtection="1">
      <alignment horizontal="right"/>
    </xf>
    <xf numFmtId="4" fontId="12" fillId="0" borderId="20" xfId="0" applyNumberFormat="1" applyFont="1" applyFill="1" applyBorder="1" applyAlignment="1" applyProtection="1">
      <alignment horizontal="right"/>
    </xf>
    <xf numFmtId="0" fontId="12" fillId="0" borderId="19" xfId="0" applyFont="1" applyFill="1" applyBorder="1" applyAlignment="1">
      <alignment horizontal="left" vertical="center" wrapText="1" indent="1"/>
    </xf>
    <xf numFmtId="0" fontId="12" fillId="0" borderId="17" xfId="0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wrapText="1" indent="1"/>
    </xf>
    <xf numFmtId="0" fontId="12" fillId="0" borderId="21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 wrapText="1" indent="1"/>
    </xf>
    <xf numFmtId="0" fontId="10" fillId="0" borderId="17" xfId="0" applyFont="1" applyFill="1" applyBorder="1" applyAlignment="1">
      <alignment horizontal="left" vertical="center" wrapText="1" indent="1"/>
    </xf>
    <xf numFmtId="0" fontId="10" fillId="0" borderId="19" xfId="0" applyFont="1" applyFill="1" applyBorder="1" applyAlignment="1" applyProtection="1">
      <alignment horizontal="left" vertical="center" wrapText="1" indent="1"/>
    </xf>
    <xf numFmtId="0" fontId="10" fillId="0" borderId="17" xfId="0" applyFont="1" applyFill="1" applyBorder="1" applyAlignment="1" applyProtection="1">
      <alignment horizontal="left" vertical="center" wrapText="1" indent="1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left" vertical="center" indent="1"/>
    </xf>
    <xf numFmtId="4" fontId="11" fillId="0" borderId="16" xfId="0" applyNumberFormat="1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left" vertical="center" indent="1"/>
    </xf>
    <xf numFmtId="0" fontId="9" fillId="0" borderId="19" xfId="0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 applyProtection="1">
      <alignment horizontal="right"/>
    </xf>
    <xf numFmtId="0" fontId="10" fillId="0" borderId="19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left" vertical="center" wrapText="1"/>
    </xf>
    <xf numFmtId="4" fontId="11" fillId="0" borderId="18" xfId="0" applyNumberFormat="1" applyFont="1" applyFill="1" applyBorder="1" applyAlignment="1" applyProtection="1">
      <alignment horizontal="right"/>
    </xf>
    <xf numFmtId="4" fontId="12" fillId="0" borderId="16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left" vertical="center" indent="1"/>
    </xf>
    <xf numFmtId="0" fontId="12" fillId="0" borderId="0" xfId="0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right"/>
    </xf>
    <xf numFmtId="0" fontId="11" fillId="0" borderId="1" xfId="0" applyFont="1" applyFill="1" applyBorder="1" applyAlignment="1" applyProtection="1">
      <alignment vertical="center"/>
    </xf>
    <xf numFmtId="4" fontId="11" fillId="0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left" vertical="center" wrapText="1" indent="1"/>
    </xf>
    <xf numFmtId="4" fontId="15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4" fontId="19" fillId="0" borderId="0" xfId="0" applyNumberFormat="1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/>
    </xf>
    <xf numFmtId="0" fontId="12" fillId="0" borderId="19" xfId="0" applyFont="1" applyFill="1" applyBorder="1" applyAlignment="1">
      <alignment horizontal="left" vertical="center" wrapText="1" indent="1"/>
    </xf>
    <xf numFmtId="4" fontId="12" fillId="0" borderId="7" xfId="0" applyNumberFormat="1" applyFont="1" applyFill="1" applyBorder="1" applyAlignment="1" applyProtection="1">
      <alignment horizontal="right"/>
    </xf>
    <xf numFmtId="4" fontId="12" fillId="0" borderId="5" xfId="0" applyNumberFormat="1" applyFont="1" applyFill="1" applyBorder="1" applyAlignment="1" applyProtection="1">
      <alignment horizontal="right"/>
    </xf>
    <xf numFmtId="0" fontId="12" fillId="0" borderId="7" xfId="0" applyFont="1" applyFill="1" applyBorder="1" applyAlignment="1" applyProtection="1">
      <alignment horizontal="center"/>
    </xf>
    <xf numFmtId="0" fontId="12" fillId="0" borderId="15" xfId="0" applyFont="1" applyFill="1" applyBorder="1" applyAlignment="1">
      <alignment horizontal="left" vertical="center" wrapText="1" indent="1"/>
    </xf>
    <xf numFmtId="4" fontId="12" fillId="0" borderId="6" xfId="0" applyNumberFormat="1" applyFont="1" applyFill="1" applyBorder="1" applyAlignment="1" applyProtection="1">
      <alignment horizontal="right"/>
    </xf>
    <xf numFmtId="0" fontId="12" fillId="0" borderId="6" xfId="0" applyFont="1" applyFill="1" applyBorder="1" applyAlignment="1" applyProtection="1">
      <alignment horizontal="center"/>
    </xf>
    <xf numFmtId="0" fontId="12" fillId="0" borderId="17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1" fillId="0" borderId="3" xfId="0" applyFont="1" applyFill="1" applyBorder="1" applyAlignment="1" applyProtection="1">
      <alignment horizontal="center" vertical="center"/>
    </xf>
    <xf numFmtId="4" fontId="12" fillId="0" borderId="20" xfId="0" applyNumberFormat="1" applyFont="1" applyFill="1" applyBorder="1" applyAlignment="1" applyProtection="1">
      <alignment horizontal="right"/>
    </xf>
    <xf numFmtId="4" fontId="12" fillId="0" borderId="18" xfId="0" applyNumberFormat="1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4" fontId="12" fillId="0" borderId="16" xfId="0" applyNumberFormat="1" applyFont="1" applyFill="1" applyBorder="1" applyAlignment="1" applyProtection="1">
      <alignment horizontal="right"/>
    </xf>
    <xf numFmtId="0" fontId="10" fillId="0" borderId="19" xfId="0" applyFont="1" applyFill="1" applyBorder="1" applyAlignment="1" applyProtection="1">
      <alignment horizontal="left" vertical="center" wrapText="1" indent="1"/>
    </xf>
    <xf numFmtId="49" fontId="12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4"/>
  <sheetViews>
    <sheetView tabSelected="1" view="pageBreakPreview" zoomScale="40" zoomScaleNormal="50" zoomScaleSheetLayoutView="40" workbookViewId="0">
      <pane xSplit="1" ySplit="10" topLeftCell="B66" activePane="bottomRight" state="frozen"/>
      <selection pane="topRight" activeCell="C1" sqref="C1"/>
      <selection pane="bottomLeft" activeCell="A10" sqref="A10"/>
      <selection pane="bottomRight" activeCell="M78" sqref="M78"/>
    </sheetView>
  </sheetViews>
  <sheetFormatPr defaultRowHeight="23.25" x14ac:dyDescent="0.35"/>
  <cols>
    <col min="1" max="1" width="183.77734375" style="1" customWidth="1"/>
    <col min="2" max="2" width="30.6640625" style="1" customWidth="1"/>
    <col min="3" max="3" width="36.21875" style="1" customWidth="1"/>
    <col min="4" max="4" width="35.77734375" style="26" customWidth="1"/>
    <col min="5" max="16384" width="8.88671875" style="1"/>
  </cols>
  <sheetData>
    <row r="1" spans="1:4" ht="38.25" customHeight="1" x14ac:dyDescent="0.5">
      <c r="A1" s="12"/>
      <c r="B1" s="12"/>
      <c r="C1" s="156" t="s">
        <v>323</v>
      </c>
      <c r="D1" s="156"/>
    </row>
    <row r="2" spans="1:4" ht="40.5" customHeight="1" x14ac:dyDescent="0.5">
      <c r="A2" s="12"/>
      <c r="B2" s="12"/>
      <c r="C2" s="156" t="s">
        <v>324</v>
      </c>
      <c r="D2" s="156"/>
    </row>
    <row r="3" spans="1:4" ht="30.75" customHeight="1" x14ac:dyDescent="0.45">
      <c r="A3" s="12"/>
      <c r="B3" s="12"/>
      <c r="C3" s="46"/>
      <c r="D3" s="46"/>
    </row>
    <row r="4" spans="1:4" ht="57.75" customHeight="1" x14ac:dyDescent="0.35">
      <c r="A4" s="161" t="s">
        <v>325</v>
      </c>
      <c r="B4" s="161"/>
      <c r="C4" s="161"/>
      <c r="D4" s="161"/>
    </row>
    <row r="5" spans="1:4" ht="54.75" customHeight="1" x14ac:dyDescent="0.35">
      <c r="A5" s="160" t="s">
        <v>326</v>
      </c>
      <c r="B5" s="160"/>
      <c r="C5" s="160"/>
      <c r="D5" s="160"/>
    </row>
    <row r="6" spans="1:4" ht="37.5" customHeight="1" x14ac:dyDescent="0.6">
      <c r="A6" s="14"/>
      <c r="B6" s="13"/>
      <c r="C6" s="15"/>
      <c r="D6" s="41" t="s">
        <v>121</v>
      </c>
    </row>
    <row r="7" spans="1:4" ht="18.75" customHeight="1" x14ac:dyDescent="0.35">
      <c r="A7" s="153" t="s">
        <v>102</v>
      </c>
      <c r="B7" s="142" t="s">
        <v>337</v>
      </c>
      <c r="C7" s="142" t="s">
        <v>272</v>
      </c>
      <c r="D7" s="142" t="s">
        <v>327</v>
      </c>
    </row>
    <row r="8" spans="1:4" ht="52.5" customHeight="1" x14ac:dyDescent="0.35">
      <c r="A8" s="154"/>
      <c r="B8" s="143"/>
      <c r="C8" s="143"/>
      <c r="D8" s="143"/>
    </row>
    <row r="9" spans="1:4" ht="27" customHeight="1" x14ac:dyDescent="0.35">
      <c r="A9" s="154"/>
      <c r="B9" s="143"/>
      <c r="C9" s="143"/>
      <c r="D9" s="143"/>
    </row>
    <row r="10" spans="1:4" ht="30" customHeight="1" x14ac:dyDescent="0.35">
      <c r="A10" s="154"/>
      <c r="B10" s="143"/>
      <c r="C10" s="143"/>
      <c r="D10" s="143"/>
    </row>
    <row r="11" spans="1:4" ht="40.5" customHeight="1" x14ac:dyDescent="0.55000000000000004">
      <c r="A11" s="28" t="s">
        <v>120</v>
      </c>
      <c r="B11" s="69"/>
      <c r="C11" s="70"/>
      <c r="D11" s="71"/>
    </row>
    <row r="12" spans="1:4" s="3" customFormat="1" ht="40.5" customHeight="1" x14ac:dyDescent="0.5">
      <c r="A12" s="28" t="s">
        <v>122</v>
      </c>
      <c r="B12" s="68">
        <v>10000000</v>
      </c>
      <c r="C12" s="38">
        <f>C13+C16</f>
        <v>7542226500</v>
      </c>
      <c r="D12" s="38">
        <f>D13+D16</f>
        <v>8399216456.4700003</v>
      </c>
    </row>
    <row r="13" spans="1:4" ht="66.75" customHeight="1" x14ac:dyDescent="0.5">
      <c r="A13" s="29" t="s">
        <v>139</v>
      </c>
      <c r="B13" s="40">
        <v>11000000</v>
      </c>
      <c r="C13" s="38">
        <f>SUM(C14:C15)</f>
        <v>6934535000</v>
      </c>
      <c r="D13" s="38">
        <f>SUM(D14:D15)</f>
        <v>7507970043.3699999</v>
      </c>
    </row>
    <row r="14" spans="1:4" ht="48" customHeight="1" x14ac:dyDescent="0.55000000000000004">
      <c r="A14" s="99" t="s">
        <v>140</v>
      </c>
      <c r="B14" s="72">
        <v>11010000</v>
      </c>
      <c r="C14" s="66">
        <v>5961369000</v>
      </c>
      <c r="D14" s="100">
        <v>6118595455.8199997</v>
      </c>
    </row>
    <row r="15" spans="1:4" ht="48" customHeight="1" x14ac:dyDescent="0.55000000000000004">
      <c r="A15" s="101" t="s">
        <v>141</v>
      </c>
      <c r="B15" s="62">
        <v>11020000</v>
      </c>
      <c r="C15" s="63">
        <v>973166000</v>
      </c>
      <c r="D15" s="102">
        <v>1389374587.55</v>
      </c>
    </row>
    <row r="16" spans="1:4" ht="44.25" customHeight="1" x14ac:dyDescent="0.5">
      <c r="A16" s="29" t="s">
        <v>142</v>
      </c>
      <c r="B16" s="68">
        <v>13000000</v>
      </c>
      <c r="C16" s="38">
        <f>C17+C18+C19</f>
        <v>607691500</v>
      </c>
      <c r="D16" s="38">
        <f>D17+D18+D19</f>
        <v>891246413.10000002</v>
      </c>
    </row>
    <row r="17" spans="1:4" ht="48" customHeight="1" x14ac:dyDescent="0.55000000000000004">
      <c r="A17" s="99" t="s">
        <v>143</v>
      </c>
      <c r="B17" s="72">
        <v>13020000</v>
      </c>
      <c r="C17" s="66">
        <v>96925000</v>
      </c>
      <c r="D17" s="103">
        <v>123495112.34</v>
      </c>
    </row>
    <row r="18" spans="1:4" ht="48" customHeight="1" x14ac:dyDescent="0.55000000000000004">
      <c r="A18" s="104" t="s">
        <v>238</v>
      </c>
      <c r="B18" s="56">
        <v>13030000</v>
      </c>
      <c r="C18" s="58">
        <v>510217500</v>
      </c>
      <c r="D18" s="105">
        <v>765986280.15999997</v>
      </c>
    </row>
    <row r="19" spans="1:4" ht="48" customHeight="1" x14ac:dyDescent="0.55000000000000004">
      <c r="A19" s="101" t="s">
        <v>144</v>
      </c>
      <c r="B19" s="62">
        <v>13070000</v>
      </c>
      <c r="C19" s="63">
        <v>549000</v>
      </c>
      <c r="D19" s="106">
        <v>1765020.6</v>
      </c>
    </row>
    <row r="20" spans="1:4" s="3" customFormat="1" ht="54" customHeight="1" x14ac:dyDescent="0.5">
      <c r="A20" s="28" t="s">
        <v>123</v>
      </c>
      <c r="B20" s="68">
        <v>20000000</v>
      </c>
      <c r="C20" s="38">
        <f>C25+C29+C21</f>
        <v>145565600</v>
      </c>
      <c r="D20" s="38">
        <f>D25+D29+D21</f>
        <v>171579479.74000001</v>
      </c>
    </row>
    <row r="21" spans="1:4" s="3" customFormat="1" ht="51.75" customHeight="1" x14ac:dyDescent="0.5">
      <c r="A21" s="34" t="s">
        <v>132</v>
      </c>
      <c r="B21" s="68">
        <v>21000000</v>
      </c>
      <c r="C21" s="38">
        <f>C24+C22+C23</f>
        <v>578140</v>
      </c>
      <c r="D21" s="38">
        <f>D24+D22+D23</f>
        <v>1777905.94</v>
      </c>
    </row>
    <row r="22" spans="1:4" s="3" customFormat="1" ht="89.25" customHeight="1" x14ac:dyDescent="0.55000000000000004">
      <c r="A22" s="99" t="s">
        <v>221</v>
      </c>
      <c r="B22" s="72">
        <v>21010300</v>
      </c>
      <c r="C22" s="66">
        <v>5000</v>
      </c>
      <c r="D22" s="103">
        <v>5497.8</v>
      </c>
    </row>
    <row r="23" spans="1:4" s="3" customFormat="1" ht="33.75" hidden="1" customHeight="1" x14ac:dyDescent="0.55000000000000004">
      <c r="A23" s="104" t="s">
        <v>145</v>
      </c>
      <c r="B23" s="56">
        <v>21050000</v>
      </c>
      <c r="C23" s="58"/>
      <c r="D23" s="105"/>
    </row>
    <row r="24" spans="1:4" s="3" customFormat="1" ht="54" customHeight="1" x14ac:dyDescent="0.55000000000000004">
      <c r="A24" s="101" t="s">
        <v>146</v>
      </c>
      <c r="B24" s="62">
        <v>21080000</v>
      </c>
      <c r="C24" s="63">
        <v>573140</v>
      </c>
      <c r="D24" s="106">
        <v>1772408.14</v>
      </c>
    </row>
    <row r="25" spans="1:4" ht="57" customHeight="1" x14ac:dyDescent="0.5">
      <c r="A25" s="29" t="s">
        <v>147</v>
      </c>
      <c r="B25" s="68">
        <v>22000000</v>
      </c>
      <c r="C25" s="38">
        <f>C26+C27+C28</f>
        <v>103179990</v>
      </c>
      <c r="D25" s="38">
        <f>D26+D27+D28</f>
        <v>114196173.27</v>
      </c>
    </row>
    <row r="26" spans="1:4" ht="54" customHeight="1" x14ac:dyDescent="0.55000000000000004">
      <c r="A26" s="99" t="s">
        <v>148</v>
      </c>
      <c r="B26" s="72">
        <v>22010000</v>
      </c>
      <c r="C26" s="66">
        <v>96635840</v>
      </c>
      <c r="D26" s="103">
        <v>107594637.43000001</v>
      </c>
    </row>
    <row r="27" spans="1:4" ht="84.75" customHeight="1" x14ac:dyDescent="0.55000000000000004">
      <c r="A27" s="104" t="s">
        <v>149</v>
      </c>
      <c r="B27" s="56">
        <v>22080000</v>
      </c>
      <c r="C27" s="58">
        <v>6528100</v>
      </c>
      <c r="D27" s="105">
        <v>6572867.2699999996</v>
      </c>
    </row>
    <row r="28" spans="1:4" ht="122.25" customHeight="1" x14ac:dyDescent="0.55000000000000004">
      <c r="A28" s="101" t="s">
        <v>234</v>
      </c>
      <c r="B28" s="62">
        <v>22130000</v>
      </c>
      <c r="C28" s="63">
        <v>16050</v>
      </c>
      <c r="D28" s="106">
        <v>28668.57</v>
      </c>
    </row>
    <row r="29" spans="1:4" ht="51.75" customHeight="1" x14ac:dyDescent="0.5">
      <c r="A29" s="29" t="s">
        <v>150</v>
      </c>
      <c r="B29" s="68">
        <v>24000000</v>
      </c>
      <c r="C29" s="38">
        <f>C31+C30</f>
        <v>41807470</v>
      </c>
      <c r="D29" s="38">
        <f>D31+D30</f>
        <v>55605400.530000001</v>
      </c>
    </row>
    <row r="30" spans="1:4" ht="81.75" customHeight="1" x14ac:dyDescent="0.55000000000000004">
      <c r="A30" s="99" t="s">
        <v>151</v>
      </c>
      <c r="B30" s="72">
        <v>24030000</v>
      </c>
      <c r="C30" s="66">
        <v>7481</v>
      </c>
      <c r="D30" s="100">
        <v>32841.49</v>
      </c>
    </row>
    <row r="31" spans="1:4" ht="68.25" customHeight="1" x14ac:dyDescent="0.55000000000000004">
      <c r="A31" s="101" t="s">
        <v>146</v>
      </c>
      <c r="B31" s="62">
        <v>24060000</v>
      </c>
      <c r="C31" s="63">
        <v>41799989</v>
      </c>
      <c r="D31" s="102">
        <v>55572559.039999999</v>
      </c>
    </row>
    <row r="32" spans="1:4" s="4" customFormat="1" ht="51" customHeight="1" x14ac:dyDescent="0.5">
      <c r="A32" s="28" t="s">
        <v>129</v>
      </c>
      <c r="B32" s="68">
        <v>30000000</v>
      </c>
      <c r="C32" s="38">
        <f>C33</f>
        <v>0</v>
      </c>
      <c r="D32" s="38">
        <f>D33</f>
        <v>2047058.95</v>
      </c>
    </row>
    <row r="33" spans="1:14" s="4" customFormat="1" ht="82.5" customHeight="1" x14ac:dyDescent="0.55000000000000004">
      <c r="A33" s="107" t="s">
        <v>321</v>
      </c>
      <c r="B33" s="73">
        <v>31020000</v>
      </c>
      <c r="C33" s="74"/>
      <c r="D33" s="108">
        <v>2047058.95</v>
      </c>
    </row>
    <row r="34" spans="1:14" ht="46.5" customHeight="1" x14ac:dyDescent="0.35">
      <c r="A34" s="28" t="s">
        <v>107</v>
      </c>
      <c r="B34" s="36"/>
      <c r="C34" s="37">
        <f>+C12+C20+C32</f>
        <v>7687792100</v>
      </c>
      <c r="D34" s="37">
        <f>+D12+D20+D32</f>
        <v>8572842995.1599998</v>
      </c>
    </row>
    <row r="35" spans="1:14" s="3" customFormat="1" ht="46.5" customHeight="1" x14ac:dyDescent="0.5">
      <c r="A35" s="28" t="s">
        <v>124</v>
      </c>
      <c r="B35" s="68">
        <v>40000000</v>
      </c>
      <c r="C35" s="38">
        <f>SUM(C36)</f>
        <v>2344138307.9899998</v>
      </c>
      <c r="D35" s="38">
        <f>SUM(D36)</f>
        <v>2293953915.1599998</v>
      </c>
    </row>
    <row r="36" spans="1:14" s="2" customFormat="1" ht="50.25" customHeight="1" x14ac:dyDescent="0.5">
      <c r="A36" s="75" t="s">
        <v>110</v>
      </c>
      <c r="B36" s="68">
        <v>41000000</v>
      </c>
      <c r="C36" s="38">
        <f>C37+C41+C61</f>
        <v>2344138307.9899998</v>
      </c>
      <c r="D36" s="38">
        <f>D37+D41+D61</f>
        <v>2293953915.1599998</v>
      </c>
    </row>
    <row r="37" spans="1:14" s="2" customFormat="1" ht="54.75" customHeight="1" x14ac:dyDescent="0.5">
      <c r="A37" s="29" t="s">
        <v>25</v>
      </c>
      <c r="B37" s="68">
        <v>41020000</v>
      </c>
      <c r="C37" s="38">
        <f>C38+C40+C39</f>
        <v>293944574</v>
      </c>
      <c r="D37" s="38">
        <f>D38+D40+D39</f>
        <v>293944266.75</v>
      </c>
    </row>
    <row r="38" spans="1:14" s="2" customFormat="1" ht="101.25" customHeight="1" x14ac:dyDescent="0.55000000000000004">
      <c r="A38" s="99" t="s">
        <v>152</v>
      </c>
      <c r="B38" s="72">
        <v>41020200</v>
      </c>
      <c r="C38" s="66">
        <v>193447900</v>
      </c>
      <c r="D38" s="100">
        <v>193447900</v>
      </c>
    </row>
    <row r="39" spans="1:14" s="2" customFormat="1" ht="161.25" customHeight="1" x14ac:dyDescent="0.55000000000000004">
      <c r="A39" s="104" t="s">
        <v>306</v>
      </c>
      <c r="B39" s="56">
        <v>41021300</v>
      </c>
      <c r="C39" s="58">
        <f>21907163+36779711</f>
        <v>58686874</v>
      </c>
      <c r="D39" s="109">
        <v>58686566.75</v>
      </c>
    </row>
    <row r="40" spans="1:14" s="2" customFormat="1" ht="166.5" customHeight="1" x14ac:dyDescent="0.55000000000000004">
      <c r="A40" s="101" t="s">
        <v>339</v>
      </c>
      <c r="B40" s="62">
        <v>41021400</v>
      </c>
      <c r="C40" s="63">
        <v>41809800</v>
      </c>
      <c r="D40" s="102">
        <v>41809800</v>
      </c>
    </row>
    <row r="41" spans="1:14" s="2" customFormat="1" ht="61.5" customHeight="1" x14ac:dyDescent="0.5">
      <c r="A41" s="29" t="s">
        <v>27</v>
      </c>
      <c r="B41" s="68">
        <v>41030000</v>
      </c>
      <c r="C41" s="38">
        <f>C48+C54+C55+C47+C56+C42+C44+C45+C46+C57+C59</f>
        <v>1905441347</v>
      </c>
      <c r="D41" s="38">
        <f>D48+D54+D55+D47+D56+D42+D44+D45+D46+D57+D59</f>
        <v>1870076595.3599999</v>
      </c>
    </row>
    <row r="42" spans="1:14" s="2" customFormat="1" ht="227.25" customHeight="1" x14ac:dyDescent="0.35">
      <c r="A42" s="149" t="s">
        <v>341</v>
      </c>
      <c r="B42" s="148">
        <v>41030500</v>
      </c>
      <c r="C42" s="146">
        <v>647922367</v>
      </c>
      <c r="D42" s="162">
        <v>646186707.36000001</v>
      </c>
      <c r="N42" s="2" t="s">
        <v>340</v>
      </c>
    </row>
    <row r="43" spans="1:14" s="2" customFormat="1" ht="210.75" customHeight="1" x14ac:dyDescent="0.35">
      <c r="A43" s="145"/>
      <c r="B43" s="144"/>
      <c r="C43" s="147"/>
      <c r="D43" s="158"/>
    </row>
    <row r="44" spans="1:14" s="2" customFormat="1" ht="61.5" customHeight="1" x14ac:dyDescent="0.55000000000000004">
      <c r="A44" s="110" t="s">
        <v>307</v>
      </c>
      <c r="B44" s="56">
        <v>41031900</v>
      </c>
      <c r="C44" s="58">
        <v>63940000</v>
      </c>
      <c r="D44" s="109">
        <v>63806825</v>
      </c>
    </row>
    <row r="45" spans="1:14" s="2" customFormat="1" ht="78.75" customHeight="1" x14ac:dyDescent="0.55000000000000004">
      <c r="A45" s="110" t="s">
        <v>308</v>
      </c>
      <c r="B45" s="56">
        <v>41032800</v>
      </c>
      <c r="C45" s="58">
        <v>160775000</v>
      </c>
      <c r="D45" s="109">
        <v>135818823.47999999</v>
      </c>
    </row>
    <row r="46" spans="1:14" s="2" customFormat="1" ht="81" customHeight="1" x14ac:dyDescent="0.55000000000000004">
      <c r="A46" s="110" t="s">
        <v>342</v>
      </c>
      <c r="B46" s="56">
        <v>41032900</v>
      </c>
      <c r="C46" s="58">
        <v>1324200</v>
      </c>
      <c r="D46" s="109">
        <v>1186707.1100000001</v>
      </c>
    </row>
    <row r="47" spans="1:14" ht="81" customHeight="1" x14ac:dyDescent="0.55000000000000004">
      <c r="A47" s="110" t="s">
        <v>233</v>
      </c>
      <c r="B47" s="56">
        <v>41033000</v>
      </c>
      <c r="C47" s="58">
        <v>198874500</v>
      </c>
      <c r="D47" s="109">
        <v>198673647.33000001</v>
      </c>
    </row>
    <row r="48" spans="1:14" ht="58.5" customHeight="1" x14ac:dyDescent="0.55000000000000004">
      <c r="A48" s="111" t="s">
        <v>153</v>
      </c>
      <c r="B48" s="62">
        <v>41033900</v>
      </c>
      <c r="C48" s="63">
        <v>724118000</v>
      </c>
      <c r="D48" s="102">
        <v>724118000</v>
      </c>
    </row>
    <row r="49" spans="1:4" ht="58.5" customHeight="1" x14ac:dyDescent="0.6">
      <c r="A49" s="135"/>
      <c r="B49" s="131"/>
      <c r="C49" s="132"/>
      <c r="D49" s="136" t="s">
        <v>121</v>
      </c>
    </row>
    <row r="50" spans="1:4" ht="45" customHeight="1" x14ac:dyDescent="0.35">
      <c r="A50" s="157" t="s">
        <v>102</v>
      </c>
      <c r="B50" s="155" t="s">
        <v>337</v>
      </c>
      <c r="C50" s="155" t="s">
        <v>272</v>
      </c>
      <c r="D50" s="155" t="s">
        <v>327</v>
      </c>
    </row>
    <row r="51" spans="1:4" ht="24" customHeight="1" x14ac:dyDescent="0.35">
      <c r="A51" s="157"/>
      <c r="B51" s="155"/>
      <c r="C51" s="155"/>
      <c r="D51" s="155"/>
    </row>
    <row r="52" spans="1:4" ht="18" customHeight="1" x14ac:dyDescent="0.35">
      <c r="A52" s="157"/>
      <c r="B52" s="155"/>
      <c r="C52" s="155"/>
      <c r="D52" s="155"/>
    </row>
    <row r="53" spans="1:4" ht="39" customHeight="1" x14ac:dyDescent="0.35">
      <c r="A53" s="157"/>
      <c r="B53" s="155"/>
      <c r="C53" s="155"/>
      <c r="D53" s="155"/>
    </row>
    <row r="54" spans="1:4" ht="175.5" customHeight="1" x14ac:dyDescent="0.55000000000000004">
      <c r="A54" s="112" t="s">
        <v>343</v>
      </c>
      <c r="B54" s="72">
        <v>41034400</v>
      </c>
      <c r="C54" s="66">
        <v>7251200</v>
      </c>
      <c r="D54" s="100">
        <v>429666.3</v>
      </c>
    </row>
    <row r="55" spans="1:4" ht="99" customHeight="1" x14ac:dyDescent="0.55000000000000004">
      <c r="A55" s="110" t="s">
        <v>154</v>
      </c>
      <c r="B55" s="56">
        <v>41035400</v>
      </c>
      <c r="C55" s="58">
        <v>23575000</v>
      </c>
      <c r="D55" s="109">
        <v>23575000</v>
      </c>
    </row>
    <row r="56" spans="1:4" ht="122.25" customHeight="1" x14ac:dyDescent="0.55000000000000004">
      <c r="A56" s="110" t="s">
        <v>279</v>
      </c>
      <c r="B56" s="56">
        <v>41035600</v>
      </c>
      <c r="C56" s="58">
        <v>10336900</v>
      </c>
      <c r="D56" s="109">
        <v>9601646.3399999999</v>
      </c>
    </row>
    <row r="57" spans="1:4" ht="229.5" customHeight="1" x14ac:dyDescent="0.35">
      <c r="A57" s="145" t="s">
        <v>344</v>
      </c>
      <c r="B57" s="144">
        <v>41036100</v>
      </c>
      <c r="C57" s="147">
        <v>55619311</v>
      </c>
      <c r="D57" s="158">
        <v>54974703.630000003</v>
      </c>
    </row>
    <row r="58" spans="1:4" ht="268.5" customHeight="1" x14ac:dyDescent="0.35">
      <c r="A58" s="145"/>
      <c r="B58" s="144"/>
      <c r="C58" s="147"/>
      <c r="D58" s="158"/>
    </row>
    <row r="59" spans="1:4" ht="134.25" customHeight="1" x14ac:dyDescent="0.35">
      <c r="A59" s="145" t="s">
        <v>345</v>
      </c>
      <c r="B59" s="144">
        <v>41036400</v>
      </c>
      <c r="C59" s="147">
        <v>11704869</v>
      </c>
      <c r="D59" s="158">
        <v>11704868.810000001</v>
      </c>
    </row>
    <row r="60" spans="1:4" ht="200.25" customHeight="1" x14ac:dyDescent="0.35">
      <c r="A60" s="152"/>
      <c r="B60" s="151"/>
      <c r="C60" s="150"/>
      <c r="D60" s="159"/>
    </row>
    <row r="61" spans="1:4" s="3" customFormat="1" ht="69.75" customHeight="1" x14ac:dyDescent="0.5">
      <c r="A61" s="76" t="s">
        <v>155</v>
      </c>
      <c r="B61" s="68">
        <v>41050000</v>
      </c>
      <c r="C61" s="38">
        <f>C63+C62+C64</f>
        <v>144752386.99000001</v>
      </c>
      <c r="D61" s="38">
        <f>D63+D62+D64</f>
        <v>129933053.05</v>
      </c>
    </row>
    <row r="62" spans="1:4" s="3" customFormat="1" ht="114.75" x14ac:dyDescent="0.55000000000000004">
      <c r="A62" s="99" t="s">
        <v>160</v>
      </c>
      <c r="B62" s="72">
        <v>41053500</v>
      </c>
      <c r="C62" s="66">
        <v>33925600</v>
      </c>
      <c r="D62" s="100">
        <v>20225572.079999998</v>
      </c>
    </row>
    <row r="63" spans="1:4" ht="66" customHeight="1" x14ac:dyDescent="0.55000000000000004">
      <c r="A63" s="104" t="s">
        <v>156</v>
      </c>
      <c r="B63" s="56">
        <v>41053900</v>
      </c>
      <c r="C63" s="58">
        <v>105855086.98999999</v>
      </c>
      <c r="D63" s="109">
        <v>104735780.97</v>
      </c>
    </row>
    <row r="64" spans="1:4" ht="100.5" customHeight="1" x14ac:dyDescent="0.55000000000000004">
      <c r="A64" s="101" t="s">
        <v>317</v>
      </c>
      <c r="B64" s="62">
        <v>41055000</v>
      </c>
      <c r="C64" s="63">
        <v>4971700</v>
      </c>
      <c r="D64" s="102">
        <v>4971700</v>
      </c>
    </row>
    <row r="65" spans="1:4" ht="66.75" customHeight="1" x14ac:dyDescent="0.35">
      <c r="A65" s="29" t="s">
        <v>108</v>
      </c>
      <c r="B65" s="36"/>
      <c r="C65" s="37">
        <f>C34+C35</f>
        <v>10031930407.99</v>
      </c>
      <c r="D65" s="37">
        <f>D34+D35</f>
        <v>10866796910.32</v>
      </c>
    </row>
    <row r="66" spans="1:4" ht="67.5" customHeight="1" x14ac:dyDescent="0.5">
      <c r="A66" s="28" t="s">
        <v>106</v>
      </c>
      <c r="B66" s="40"/>
      <c r="C66" s="38"/>
      <c r="D66" s="38"/>
    </row>
    <row r="67" spans="1:4" ht="57.75" customHeight="1" x14ac:dyDescent="0.5">
      <c r="A67" s="34" t="s">
        <v>125</v>
      </c>
      <c r="B67" s="40">
        <v>12000000</v>
      </c>
      <c r="C67" s="38">
        <f>C68</f>
        <v>0</v>
      </c>
      <c r="D67" s="38">
        <f>D68</f>
        <v>-1041.6600000000001</v>
      </c>
    </row>
    <row r="68" spans="1:4" ht="68.25" customHeight="1" x14ac:dyDescent="0.55000000000000004">
      <c r="A68" s="107" t="s">
        <v>226</v>
      </c>
      <c r="B68" s="73">
        <v>12020000</v>
      </c>
      <c r="C68" s="74"/>
      <c r="D68" s="108">
        <v>-1041.6600000000001</v>
      </c>
    </row>
    <row r="69" spans="1:4" ht="54" customHeight="1" x14ac:dyDescent="0.5">
      <c r="A69" s="29" t="s">
        <v>128</v>
      </c>
      <c r="B69" s="68">
        <v>19000000</v>
      </c>
      <c r="C69" s="38">
        <f>C70+C71</f>
        <v>166100000</v>
      </c>
      <c r="D69" s="38">
        <f>D70+D71</f>
        <v>158359221.34999999</v>
      </c>
    </row>
    <row r="70" spans="1:4" ht="54" customHeight="1" x14ac:dyDescent="0.55000000000000004">
      <c r="A70" s="99" t="s">
        <v>222</v>
      </c>
      <c r="B70" s="72">
        <v>19010000</v>
      </c>
      <c r="C70" s="66">
        <v>166100000</v>
      </c>
      <c r="D70" s="100">
        <v>158356021.34999999</v>
      </c>
    </row>
    <row r="71" spans="1:4" ht="54" customHeight="1" x14ac:dyDescent="0.55000000000000004">
      <c r="A71" s="101" t="s">
        <v>157</v>
      </c>
      <c r="B71" s="62">
        <v>19050000</v>
      </c>
      <c r="C71" s="63"/>
      <c r="D71" s="102">
        <v>3200</v>
      </c>
    </row>
    <row r="72" spans="1:4" ht="54" customHeight="1" x14ac:dyDescent="0.5">
      <c r="A72" s="29" t="s">
        <v>132</v>
      </c>
      <c r="B72" s="68">
        <v>21000000</v>
      </c>
      <c r="C72" s="38">
        <f>C73</f>
        <v>0</v>
      </c>
      <c r="D72" s="38">
        <f>D73</f>
        <v>84619.01</v>
      </c>
    </row>
    <row r="73" spans="1:4" ht="90.75" customHeight="1" x14ac:dyDescent="0.55000000000000004">
      <c r="A73" s="107" t="s">
        <v>158</v>
      </c>
      <c r="B73" s="73">
        <v>21110000</v>
      </c>
      <c r="C73" s="74"/>
      <c r="D73" s="108">
        <v>84619.01</v>
      </c>
    </row>
    <row r="74" spans="1:4" ht="58.5" customHeight="1" x14ac:dyDescent="0.5">
      <c r="A74" s="29" t="s">
        <v>126</v>
      </c>
      <c r="B74" s="68">
        <v>24000000</v>
      </c>
      <c r="C74" s="38">
        <f>C75+C77</f>
        <v>64030</v>
      </c>
      <c r="D74" s="38">
        <f>D75+D77</f>
        <v>1095915.72</v>
      </c>
    </row>
    <row r="75" spans="1:4" ht="58.5" customHeight="1" x14ac:dyDescent="0.55000000000000004">
      <c r="A75" s="99" t="s">
        <v>146</v>
      </c>
      <c r="B75" s="72">
        <v>24060000</v>
      </c>
      <c r="C75" s="66">
        <f>+C76</f>
        <v>0</v>
      </c>
      <c r="D75" s="100">
        <f>+D76</f>
        <v>1014907.15</v>
      </c>
    </row>
    <row r="76" spans="1:4" ht="90.75" customHeight="1" x14ac:dyDescent="0.55000000000000004">
      <c r="A76" s="104" t="s">
        <v>159</v>
      </c>
      <c r="B76" s="56">
        <v>24062100</v>
      </c>
      <c r="C76" s="58"/>
      <c r="D76" s="109">
        <v>1014907.15</v>
      </c>
    </row>
    <row r="77" spans="1:4" ht="54.75" customHeight="1" x14ac:dyDescent="0.55000000000000004">
      <c r="A77" s="101" t="s">
        <v>223</v>
      </c>
      <c r="B77" s="62">
        <v>24110000</v>
      </c>
      <c r="C77" s="63">
        <v>64030</v>
      </c>
      <c r="D77" s="102">
        <v>81008.570000000007</v>
      </c>
    </row>
    <row r="78" spans="1:4" ht="57" customHeight="1" x14ac:dyDescent="0.5">
      <c r="A78" s="77" t="s">
        <v>111</v>
      </c>
      <c r="B78" s="68">
        <v>25000000</v>
      </c>
      <c r="C78" s="38">
        <v>703284105.95000005</v>
      </c>
      <c r="D78" s="38">
        <v>708034916.63</v>
      </c>
    </row>
    <row r="79" spans="1:4" ht="55.5" customHeight="1" x14ac:dyDescent="0.5">
      <c r="A79" s="29" t="s">
        <v>127</v>
      </c>
      <c r="B79" s="68">
        <v>30000000</v>
      </c>
      <c r="C79" s="38">
        <f>C80</f>
        <v>0</v>
      </c>
      <c r="D79" s="38">
        <f>D80</f>
        <v>13761.89</v>
      </c>
    </row>
    <row r="80" spans="1:4" ht="85.5" customHeight="1" x14ac:dyDescent="0.55000000000000004">
      <c r="A80" s="107" t="s">
        <v>370</v>
      </c>
      <c r="B80" s="73">
        <v>31030000</v>
      </c>
      <c r="C80" s="74"/>
      <c r="D80" s="108">
        <v>13761.89</v>
      </c>
    </row>
    <row r="81" spans="1:4" s="3" customFormat="1" ht="60.75" customHeight="1" x14ac:dyDescent="0.5">
      <c r="A81" s="78" t="s">
        <v>27</v>
      </c>
      <c r="B81" s="68">
        <v>41030000</v>
      </c>
      <c r="C81" s="38">
        <f>C91+C82+C83+C85+C84</f>
        <v>1237554847</v>
      </c>
      <c r="D81" s="38">
        <f>D91+D82+D83+D85+D84</f>
        <v>1060531891.95</v>
      </c>
    </row>
    <row r="82" spans="1:4" s="3" customFormat="1" ht="91.5" customHeight="1" x14ac:dyDescent="0.55000000000000004">
      <c r="A82" s="112" t="s">
        <v>346</v>
      </c>
      <c r="B82" s="72">
        <v>41031400</v>
      </c>
      <c r="C82" s="66">
        <v>20813372</v>
      </c>
      <c r="D82" s="100">
        <v>5790416.9500000002</v>
      </c>
    </row>
    <row r="83" spans="1:4" s="3" customFormat="1" ht="91.5" customHeight="1" x14ac:dyDescent="0.55000000000000004">
      <c r="A83" s="110" t="s">
        <v>347</v>
      </c>
      <c r="B83" s="56">
        <v>41033100</v>
      </c>
      <c r="C83" s="58">
        <v>162000000</v>
      </c>
      <c r="D83" s="109"/>
    </row>
    <row r="84" spans="1:4" s="3" customFormat="1" ht="66.75" customHeight="1" x14ac:dyDescent="0.55000000000000004">
      <c r="A84" s="110" t="s">
        <v>153</v>
      </c>
      <c r="B84" s="56">
        <v>41033900</v>
      </c>
      <c r="C84" s="58">
        <v>152999900</v>
      </c>
      <c r="D84" s="109">
        <v>152999900</v>
      </c>
    </row>
    <row r="85" spans="1:4" s="3" customFormat="1" ht="171" customHeight="1" x14ac:dyDescent="0.55000000000000004">
      <c r="A85" s="111" t="s">
        <v>348</v>
      </c>
      <c r="B85" s="62">
        <v>41034800</v>
      </c>
      <c r="C85" s="63">
        <v>129015275</v>
      </c>
      <c r="D85" s="102">
        <v>129015275</v>
      </c>
    </row>
    <row r="86" spans="1:4" s="3" customFormat="1" ht="54" customHeight="1" x14ac:dyDescent="0.6">
      <c r="A86" s="135"/>
      <c r="B86" s="131"/>
      <c r="C86" s="132"/>
      <c r="D86" s="136" t="s">
        <v>121</v>
      </c>
    </row>
    <row r="87" spans="1:4" ht="45" customHeight="1" x14ac:dyDescent="0.35">
      <c r="A87" s="157" t="s">
        <v>102</v>
      </c>
      <c r="B87" s="155" t="s">
        <v>337</v>
      </c>
      <c r="C87" s="155" t="s">
        <v>272</v>
      </c>
      <c r="D87" s="155" t="s">
        <v>327</v>
      </c>
    </row>
    <row r="88" spans="1:4" ht="24" customHeight="1" x14ac:dyDescent="0.35">
      <c r="A88" s="157"/>
      <c r="B88" s="155"/>
      <c r="C88" s="155"/>
      <c r="D88" s="155"/>
    </row>
    <row r="89" spans="1:4" ht="18" customHeight="1" x14ac:dyDescent="0.35">
      <c r="A89" s="157"/>
      <c r="B89" s="155"/>
      <c r="C89" s="155"/>
      <c r="D89" s="155"/>
    </row>
    <row r="90" spans="1:4" ht="39" customHeight="1" x14ac:dyDescent="0.35">
      <c r="A90" s="157"/>
      <c r="B90" s="155"/>
      <c r="C90" s="155"/>
      <c r="D90" s="155"/>
    </row>
    <row r="91" spans="1:4" ht="135.75" customHeight="1" x14ac:dyDescent="0.55000000000000004">
      <c r="A91" s="113" t="s">
        <v>161</v>
      </c>
      <c r="B91" s="73">
        <v>41037300</v>
      </c>
      <c r="C91" s="74">
        <v>772726300</v>
      </c>
      <c r="D91" s="108">
        <v>772726300</v>
      </c>
    </row>
    <row r="92" spans="1:4" s="3" customFormat="1" ht="69" customHeight="1" x14ac:dyDescent="0.5">
      <c r="A92" s="76" t="s">
        <v>155</v>
      </c>
      <c r="B92" s="68">
        <v>41050000</v>
      </c>
      <c r="C92" s="38">
        <f>C94+C95+C93</f>
        <v>139292828.00999999</v>
      </c>
      <c r="D92" s="38">
        <f>D94+D95+D93</f>
        <v>93792778.00999999</v>
      </c>
    </row>
    <row r="93" spans="1:4" s="3" customFormat="1" ht="132.75" customHeight="1" x14ac:dyDescent="0.55000000000000004">
      <c r="A93" s="112" t="s">
        <v>160</v>
      </c>
      <c r="B93" s="72">
        <v>41053500</v>
      </c>
      <c r="C93" s="66">
        <v>46200000</v>
      </c>
      <c r="D93" s="100">
        <v>700000</v>
      </c>
    </row>
    <row r="94" spans="1:4" ht="61.5" customHeight="1" x14ac:dyDescent="0.55000000000000004">
      <c r="A94" s="104" t="s">
        <v>349</v>
      </c>
      <c r="B94" s="56">
        <v>41053700</v>
      </c>
      <c r="C94" s="58">
        <v>26372073</v>
      </c>
      <c r="D94" s="109">
        <v>26372073</v>
      </c>
    </row>
    <row r="95" spans="1:4" ht="62.25" customHeight="1" x14ac:dyDescent="0.55000000000000004">
      <c r="A95" s="101" t="s">
        <v>156</v>
      </c>
      <c r="B95" s="62">
        <v>41053900</v>
      </c>
      <c r="C95" s="63">
        <v>66720755.009999998</v>
      </c>
      <c r="D95" s="102">
        <v>66720705.009999998</v>
      </c>
    </row>
    <row r="96" spans="1:4" ht="71.25" customHeight="1" x14ac:dyDescent="0.5">
      <c r="A96" s="30" t="s">
        <v>130</v>
      </c>
      <c r="B96" s="28"/>
      <c r="C96" s="38">
        <f>C67+C69+C72+C74+C78+C79+C81+C92</f>
        <v>2246295810.96</v>
      </c>
      <c r="D96" s="38">
        <f>D67+D69+D72+D74+D78+D79+D81+D92</f>
        <v>2021912062.8999999</v>
      </c>
    </row>
    <row r="97" spans="1:4" ht="78.75" customHeight="1" x14ac:dyDescent="0.35">
      <c r="A97" s="133" t="s">
        <v>98</v>
      </c>
      <c r="B97" s="55"/>
      <c r="C97" s="134">
        <f>+C65+C96</f>
        <v>12278226218.950001</v>
      </c>
      <c r="D97" s="134">
        <f>+D65+D96</f>
        <v>12888708973.219999</v>
      </c>
    </row>
    <row r="98" spans="1:4" ht="78.75" customHeight="1" x14ac:dyDescent="0.35">
      <c r="A98" s="137"/>
      <c r="B98" s="138"/>
      <c r="C98" s="139"/>
      <c r="D98" s="140" t="s">
        <v>121</v>
      </c>
    </row>
    <row r="99" spans="1:4" ht="53.25" customHeight="1" x14ac:dyDescent="0.35">
      <c r="A99" s="141" t="s">
        <v>99</v>
      </c>
      <c r="B99" s="155" t="s">
        <v>338</v>
      </c>
      <c r="C99" s="155" t="s">
        <v>272</v>
      </c>
      <c r="D99" s="155" t="s">
        <v>327</v>
      </c>
    </row>
    <row r="100" spans="1:4" ht="27" customHeight="1" x14ac:dyDescent="0.35">
      <c r="A100" s="141"/>
      <c r="B100" s="155"/>
      <c r="C100" s="155"/>
      <c r="D100" s="155"/>
    </row>
    <row r="101" spans="1:4" ht="23.25" customHeight="1" x14ac:dyDescent="0.35">
      <c r="A101" s="141"/>
      <c r="B101" s="155"/>
      <c r="C101" s="155"/>
      <c r="D101" s="155"/>
    </row>
    <row r="102" spans="1:4" x14ac:dyDescent="0.35">
      <c r="A102" s="141"/>
      <c r="B102" s="155"/>
      <c r="C102" s="155"/>
      <c r="D102" s="155"/>
    </row>
    <row r="103" spans="1:4" ht="55.5" customHeight="1" x14ac:dyDescent="0.35">
      <c r="A103" s="28" t="s">
        <v>120</v>
      </c>
      <c r="B103" s="80"/>
      <c r="C103" s="80"/>
      <c r="D103" s="80"/>
    </row>
    <row r="104" spans="1:4" ht="51" customHeight="1" x14ac:dyDescent="0.5">
      <c r="A104" s="49" t="s">
        <v>113</v>
      </c>
      <c r="B104" s="81" t="s">
        <v>0</v>
      </c>
      <c r="C104" s="38">
        <f>C106+C107</f>
        <v>69781730</v>
      </c>
      <c r="D104" s="38">
        <f>D106+D107</f>
        <v>66804386.43</v>
      </c>
    </row>
    <row r="105" spans="1:4" ht="42" customHeight="1" x14ac:dyDescent="0.55000000000000004">
      <c r="A105" s="114" t="s">
        <v>104</v>
      </c>
      <c r="B105" s="79"/>
      <c r="C105" s="66"/>
      <c r="D105" s="100"/>
    </row>
    <row r="106" spans="1:4" ht="138.75" customHeight="1" x14ac:dyDescent="0.55000000000000004">
      <c r="A106" s="115" t="s">
        <v>162</v>
      </c>
      <c r="B106" s="60" t="s">
        <v>28</v>
      </c>
      <c r="C106" s="58">
        <v>67421614</v>
      </c>
      <c r="D106" s="109">
        <v>65100522.479999997</v>
      </c>
    </row>
    <row r="107" spans="1:4" ht="59.25" customHeight="1" x14ac:dyDescent="0.55000000000000004">
      <c r="A107" s="116" t="s">
        <v>163</v>
      </c>
      <c r="B107" s="82" t="s">
        <v>29</v>
      </c>
      <c r="C107" s="63">
        <v>2360116</v>
      </c>
      <c r="D107" s="102">
        <v>1703863.95</v>
      </c>
    </row>
    <row r="108" spans="1:4" ht="91.5" customHeight="1" x14ac:dyDescent="0.5">
      <c r="A108" s="83" t="s">
        <v>101</v>
      </c>
      <c r="B108" s="39"/>
      <c r="C108" s="38"/>
      <c r="D108" s="38"/>
    </row>
    <row r="109" spans="1:4" ht="49.5" customHeight="1" x14ac:dyDescent="0.5">
      <c r="A109" s="49" t="s">
        <v>114</v>
      </c>
      <c r="B109" s="39" t="s">
        <v>1</v>
      </c>
      <c r="C109" s="38">
        <f>C112+C114+C115+C116+C117+C118+C119+C113+C111+C120+C121+C122+C123+C124+C125+C126</f>
        <v>2916074647.6399999</v>
      </c>
      <c r="D109" s="38">
        <f>D112+D114+D115+D116+D117+D118+D119+D113+D111+D120+D121+D122+D123+D124+D125+D126</f>
        <v>2782919791.9900007</v>
      </c>
    </row>
    <row r="110" spans="1:4" ht="44.25" customHeight="1" x14ac:dyDescent="0.55000000000000004">
      <c r="A110" s="114" t="s">
        <v>104</v>
      </c>
      <c r="B110" s="79"/>
      <c r="C110" s="66"/>
      <c r="D110" s="100"/>
    </row>
    <row r="111" spans="1:4" ht="136.5" customHeight="1" x14ac:dyDescent="0.55000000000000004">
      <c r="A111" s="117" t="s">
        <v>280</v>
      </c>
      <c r="B111" s="60" t="s">
        <v>239</v>
      </c>
      <c r="C111" s="58">
        <v>120662562.73999999</v>
      </c>
      <c r="D111" s="109">
        <v>104940847.54000001</v>
      </c>
    </row>
    <row r="112" spans="1:4" ht="98.25" customHeight="1" x14ac:dyDescent="0.55000000000000004">
      <c r="A112" s="117" t="s">
        <v>281</v>
      </c>
      <c r="B112" s="60" t="s">
        <v>240</v>
      </c>
      <c r="C112" s="58">
        <v>97158129</v>
      </c>
      <c r="D112" s="109">
        <v>84946331.760000005</v>
      </c>
    </row>
    <row r="113" spans="1:4" ht="126.75" customHeight="1" x14ac:dyDescent="0.55000000000000004">
      <c r="A113" s="117" t="s">
        <v>282</v>
      </c>
      <c r="B113" s="60" t="s">
        <v>241</v>
      </c>
      <c r="C113" s="58">
        <v>88961998.260000005</v>
      </c>
      <c r="D113" s="109">
        <v>78672414.689999998</v>
      </c>
    </row>
    <row r="114" spans="1:4" ht="123.75" customHeight="1" x14ac:dyDescent="0.55000000000000004">
      <c r="A114" s="117" t="s">
        <v>283</v>
      </c>
      <c r="B114" s="60" t="s">
        <v>242</v>
      </c>
      <c r="C114" s="58">
        <v>205344709.38</v>
      </c>
      <c r="D114" s="109">
        <v>190158725.27000001</v>
      </c>
    </row>
    <row r="115" spans="1:4" ht="88.5" customHeight="1" x14ac:dyDescent="0.55000000000000004">
      <c r="A115" s="117" t="s">
        <v>284</v>
      </c>
      <c r="B115" s="60" t="s">
        <v>243</v>
      </c>
      <c r="C115" s="58">
        <v>90598900</v>
      </c>
      <c r="D115" s="109">
        <v>89889496.950000003</v>
      </c>
    </row>
    <row r="116" spans="1:4" ht="132.75" customHeight="1" x14ac:dyDescent="0.55000000000000004">
      <c r="A116" s="117" t="s">
        <v>285</v>
      </c>
      <c r="B116" s="60" t="s">
        <v>244</v>
      </c>
      <c r="C116" s="58">
        <v>149467190.62</v>
      </c>
      <c r="D116" s="109">
        <v>134923163.69999999</v>
      </c>
    </row>
    <row r="117" spans="1:4" ht="82.5" customHeight="1" x14ac:dyDescent="0.55000000000000004">
      <c r="A117" s="117" t="s">
        <v>227</v>
      </c>
      <c r="B117" s="60" t="s">
        <v>2</v>
      </c>
      <c r="C117" s="58">
        <v>43280845</v>
      </c>
      <c r="D117" s="109">
        <v>42599925.810000002</v>
      </c>
    </row>
    <row r="118" spans="1:4" ht="91.5" customHeight="1" x14ac:dyDescent="0.55000000000000004">
      <c r="A118" s="117" t="s">
        <v>251</v>
      </c>
      <c r="B118" s="60" t="s">
        <v>245</v>
      </c>
      <c r="C118" s="58">
        <v>749332906</v>
      </c>
      <c r="D118" s="109">
        <v>721932025.78999996</v>
      </c>
    </row>
    <row r="119" spans="1:4" ht="93.75" customHeight="1" x14ac:dyDescent="0.55000000000000004">
      <c r="A119" s="117" t="s">
        <v>252</v>
      </c>
      <c r="B119" s="60" t="s">
        <v>246</v>
      </c>
      <c r="C119" s="58">
        <v>86040300</v>
      </c>
      <c r="D119" s="109">
        <v>84936084.450000003</v>
      </c>
    </row>
    <row r="120" spans="1:4" ht="55.5" customHeight="1" x14ac:dyDescent="0.55000000000000004">
      <c r="A120" s="117" t="s">
        <v>253</v>
      </c>
      <c r="B120" s="60" t="s">
        <v>247</v>
      </c>
      <c r="C120" s="58">
        <v>907869094.63999999</v>
      </c>
      <c r="D120" s="109">
        <v>884115681.4000001</v>
      </c>
    </row>
    <row r="121" spans="1:4" ht="53.25" customHeight="1" x14ac:dyDescent="0.55000000000000004">
      <c r="A121" s="117" t="s">
        <v>254</v>
      </c>
      <c r="B121" s="60" t="s">
        <v>248</v>
      </c>
      <c r="C121" s="58">
        <v>121200100</v>
      </c>
      <c r="D121" s="109">
        <v>120122602.71000001</v>
      </c>
    </row>
    <row r="122" spans="1:4" ht="59.25" customHeight="1" x14ac:dyDescent="0.55000000000000004">
      <c r="A122" s="117" t="s">
        <v>228</v>
      </c>
      <c r="B122" s="60" t="s">
        <v>32</v>
      </c>
      <c r="C122" s="58">
        <v>88426709</v>
      </c>
      <c r="D122" s="109">
        <v>87614915.629999995</v>
      </c>
    </row>
    <row r="123" spans="1:4" ht="56.25" customHeight="1" x14ac:dyDescent="0.55000000000000004">
      <c r="A123" s="117" t="s">
        <v>164</v>
      </c>
      <c r="B123" s="60" t="s">
        <v>3</v>
      </c>
      <c r="C123" s="58">
        <v>83500972</v>
      </c>
      <c r="D123" s="109">
        <v>81060818.290000007</v>
      </c>
    </row>
    <row r="124" spans="1:4" ht="59.25" customHeight="1" x14ac:dyDescent="0.55000000000000004">
      <c r="A124" s="117" t="s">
        <v>229</v>
      </c>
      <c r="B124" s="60" t="s">
        <v>4</v>
      </c>
      <c r="C124" s="58">
        <v>11772189</v>
      </c>
      <c r="D124" s="109">
        <v>11692480.82</v>
      </c>
    </row>
    <row r="125" spans="1:4" ht="54.75" customHeight="1" x14ac:dyDescent="0.55000000000000004">
      <c r="A125" s="117" t="s">
        <v>165</v>
      </c>
      <c r="B125" s="60" t="s">
        <v>249</v>
      </c>
      <c r="C125" s="58">
        <v>49600521</v>
      </c>
      <c r="D125" s="109">
        <v>44405412.840000004</v>
      </c>
    </row>
    <row r="126" spans="1:4" ht="49.5" customHeight="1" x14ac:dyDescent="0.55000000000000004">
      <c r="A126" s="118" t="s">
        <v>225</v>
      </c>
      <c r="B126" s="82" t="s">
        <v>250</v>
      </c>
      <c r="C126" s="63">
        <v>22857521</v>
      </c>
      <c r="D126" s="102">
        <v>20908864.34</v>
      </c>
    </row>
    <row r="127" spans="1:4" ht="56.25" customHeight="1" x14ac:dyDescent="0.5">
      <c r="A127" s="49" t="s">
        <v>309</v>
      </c>
      <c r="B127" s="39" t="s">
        <v>5</v>
      </c>
      <c r="C127" s="38">
        <f>C129+C130+C131+C132+C133+C134+C135+C136+C138+C137</f>
        <v>1108629603.98</v>
      </c>
      <c r="D127" s="38">
        <f>D129+D130+D131+D132+D133+D134+D135+D136+D138+D137</f>
        <v>1100366924.7700002</v>
      </c>
    </row>
    <row r="128" spans="1:4" ht="45.75" customHeight="1" x14ac:dyDescent="0.55000000000000004">
      <c r="A128" s="114" t="s">
        <v>104</v>
      </c>
      <c r="B128" s="79"/>
      <c r="C128" s="66"/>
      <c r="D128" s="100"/>
    </row>
    <row r="129" spans="1:4" ht="53.25" customHeight="1" x14ac:dyDescent="0.55000000000000004">
      <c r="A129" s="117" t="s">
        <v>166</v>
      </c>
      <c r="B129" s="60" t="s">
        <v>6</v>
      </c>
      <c r="C129" s="58">
        <v>250669435.40000001</v>
      </c>
      <c r="D129" s="109">
        <v>248122435.56</v>
      </c>
    </row>
    <row r="130" spans="1:4" ht="53.25" customHeight="1" x14ac:dyDescent="0.55000000000000004">
      <c r="A130" s="117" t="s">
        <v>167</v>
      </c>
      <c r="B130" s="60" t="s">
        <v>72</v>
      </c>
      <c r="C130" s="58">
        <v>239204029</v>
      </c>
      <c r="D130" s="109">
        <v>236123318.02000001</v>
      </c>
    </row>
    <row r="131" spans="1:4" ht="53.25" customHeight="1" x14ac:dyDescent="0.55000000000000004">
      <c r="A131" s="117" t="s">
        <v>168</v>
      </c>
      <c r="B131" s="60" t="s">
        <v>7</v>
      </c>
      <c r="C131" s="58">
        <v>70961168</v>
      </c>
      <c r="D131" s="109">
        <v>70908576.019999996</v>
      </c>
    </row>
    <row r="132" spans="1:4" ht="53.25" customHeight="1" x14ac:dyDescent="0.55000000000000004">
      <c r="A132" s="117" t="s">
        <v>169</v>
      </c>
      <c r="B132" s="60" t="s">
        <v>8</v>
      </c>
      <c r="C132" s="58">
        <v>80888009</v>
      </c>
      <c r="D132" s="109">
        <v>80258614.090000004</v>
      </c>
    </row>
    <row r="133" spans="1:4" ht="53.25" customHeight="1" x14ac:dyDescent="0.55000000000000004">
      <c r="A133" s="117" t="s">
        <v>170</v>
      </c>
      <c r="B133" s="60" t="s">
        <v>9</v>
      </c>
      <c r="C133" s="58">
        <v>18074091.989999998</v>
      </c>
      <c r="D133" s="109">
        <v>17611137.09</v>
      </c>
    </row>
    <row r="134" spans="1:4" ht="53.25" customHeight="1" x14ac:dyDescent="0.55000000000000004">
      <c r="A134" s="117" t="s">
        <v>171</v>
      </c>
      <c r="B134" s="60" t="s">
        <v>10</v>
      </c>
      <c r="C134" s="58">
        <v>14122380</v>
      </c>
      <c r="D134" s="109">
        <v>13907847.949999999</v>
      </c>
    </row>
    <row r="135" spans="1:4" ht="53.25" customHeight="1" x14ac:dyDescent="0.55000000000000004">
      <c r="A135" s="117" t="s">
        <v>172</v>
      </c>
      <c r="B135" s="60" t="s">
        <v>73</v>
      </c>
      <c r="C135" s="58">
        <v>53333324</v>
      </c>
      <c r="D135" s="109">
        <v>53315004</v>
      </c>
    </row>
    <row r="136" spans="1:4" ht="53.25" customHeight="1" x14ac:dyDescent="0.55000000000000004">
      <c r="A136" s="117" t="s">
        <v>173</v>
      </c>
      <c r="B136" s="60" t="s">
        <v>11</v>
      </c>
      <c r="C136" s="58">
        <v>50517948</v>
      </c>
      <c r="D136" s="109">
        <v>50413167.170000002</v>
      </c>
    </row>
    <row r="137" spans="1:4" ht="53.25" customHeight="1" x14ac:dyDescent="0.55000000000000004">
      <c r="A137" s="115" t="s">
        <v>174</v>
      </c>
      <c r="B137" s="60" t="s">
        <v>70</v>
      </c>
      <c r="C137" s="58">
        <v>189167418.59</v>
      </c>
      <c r="D137" s="109">
        <v>188339211.16999999</v>
      </c>
    </row>
    <row r="138" spans="1:4" ht="53.25" customHeight="1" x14ac:dyDescent="0.55000000000000004">
      <c r="A138" s="116" t="s">
        <v>175</v>
      </c>
      <c r="B138" s="82" t="s">
        <v>71</v>
      </c>
      <c r="C138" s="63">
        <v>141691800</v>
      </c>
      <c r="D138" s="102">
        <v>141367613.69999999</v>
      </c>
    </row>
    <row r="139" spans="1:4" ht="48" customHeight="1" x14ac:dyDescent="0.5">
      <c r="A139" s="89" t="s">
        <v>103</v>
      </c>
      <c r="B139" s="90"/>
      <c r="C139" s="91"/>
      <c r="D139" s="92"/>
    </row>
    <row r="140" spans="1:4" ht="52.5" customHeight="1" x14ac:dyDescent="0.5">
      <c r="A140" s="93" t="s">
        <v>112</v>
      </c>
      <c r="B140" s="94" t="s">
        <v>12</v>
      </c>
      <c r="C140" s="95">
        <f>C142+C157+C143+C144+C145+C146+C147+C148+C151+C152+C154+C158+C159+C153+C149+C150+C155+C156</f>
        <v>734805588</v>
      </c>
      <c r="D140" s="96">
        <f>D142+D157+D143+D144+D145+D146+D147+D148+D151+D152+D154+D158+D159+D153+D149+D150+D155+D156</f>
        <v>692097642.16000009</v>
      </c>
    </row>
    <row r="141" spans="1:4" ht="38.25" x14ac:dyDescent="0.55000000000000004">
      <c r="A141" s="119" t="s">
        <v>236</v>
      </c>
      <c r="B141" s="79"/>
      <c r="C141" s="66"/>
      <c r="D141" s="100"/>
    </row>
    <row r="142" spans="1:4" ht="54" customHeight="1" x14ac:dyDescent="0.55000000000000004">
      <c r="A142" s="117" t="s">
        <v>176</v>
      </c>
      <c r="B142" s="60" t="s">
        <v>77</v>
      </c>
      <c r="C142" s="58">
        <v>1309500</v>
      </c>
      <c r="D142" s="109">
        <v>240096.2</v>
      </c>
    </row>
    <row r="143" spans="1:4" ht="100.5" customHeight="1" x14ac:dyDescent="0.55000000000000004">
      <c r="A143" s="117" t="s">
        <v>177</v>
      </c>
      <c r="B143" s="60" t="s">
        <v>78</v>
      </c>
      <c r="C143" s="58">
        <v>122104335</v>
      </c>
      <c r="D143" s="109">
        <v>117428213.79000001</v>
      </c>
    </row>
    <row r="144" spans="1:4" ht="180" customHeight="1" x14ac:dyDescent="0.55000000000000004">
      <c r="A144" s="117" t="s">
        <v>178</v>
      </c>
      <c r="B144" s="60" t="s">
        <v>79</v>
      </c>
      <c r="C144" s="58">
        <v>412587520</v>
      </c>
      <c r="D144" s="109">
        <v>397511782.13999999</v>
      </c>
    </row>
    <row r="145" spans="1:4" s="6" customFormat="1" ht="53.25" customHeight="1" x14ac:dyDescent="0.55000000000000004">
      <c r="A145" s="117" t="s">
        <v>179</v>
      </c>
      <c r="B145" s="60" t="s">
        <v>80</v>
      </c>
      <c r="C145" s="58">
        <v>16988032</v>
      </c>
      <c r="D145" s="109">
        <v>16615945.57</v>
      </c>
    </row>
    <row r="146" spans="1:4" ht="102" customHeight="1" x14ac:dyDescent="0.55000000000000004">
      <c r="A146" s="117" t="s">
        <v>180</v>
      </c>
      <c r="B146" s="60" t="s">
        <v>81</v>
      </c>
      <c r="C146" s="58">
        <v>4264200</v>
      </c>
      <c r="D146" s="109">
        <v>4220429.8499999996</v>
      </c>
    </row>
    <row r="147" spans="1:4" ht="49.5" customHeight="1" x14ac:dyDescent="0.55000000000000004">
      <c r="A147" s="117" t="s">
        <v>181</v>
      </c>
      <c r="B147" s="60" t="s">
        <v>82</v>
      </c>
      <c r="C147" s="58">
        <v>1301600</v>
      </c>
      <c r="D147" s="109">
        <v>1301589.96</v>
      </c>
    </row>
    <row r="148" spans="1:4" ht="49.5" customHeight="1" x14ac:dyDescent="0.55000000000000004">
      <c r="A148" s="117" t="s">
        <v>255</v>
      </c>
      <c r="B148" s="60" t="s">
        <v>33</v>
      </c>
      <c r="C148" s="58">
        <v>5512200</v>
      </c>
      <c r="D148" s="109">
        <v>5435154.9299999997</v>
      </c>
    </row>
    <row r="149" spans="1:4" ht="49.5" customHeight="1" x14ac:dyDescent="0.55000000000000004">
      <c r="A149" s="117" t="s">
        <v>286</v>
      </c>
      <c r="B149" s="60" t="s">
        <v>273</v>
      </c>
      <c r="C149" s="58">
        <v>20000</v>
      </c>
      <c r="D149" s="109"/>
    </row>
    <row r="150" spans="1:4" ht="58.5" customHeight="1" x14ac:dyDescent="0.55000000000000004">
      <c r="A150" s="117" t="s">
        <v>287</v>
      </c>
      <c r="B150" s="60" t="s">
        <v>274</v>
      </c>
      <c r="C150" s="58">
        <v>80000</v>
      </c>
      <c r="D150" s="109"/>
    </row>
    <row r="151" spans="1:4" ht="82.5" customHeight="1" x14ac:dyDescent="0.55000000000000004">
      <c r="A151" s="117" t="s">
        <v>350</v>
      </c>
      <c r="B151" s="60" t="s">
        <v>83</v>
      </c>
      <c r="C151" s="58">
        <v>335665</v>
      </c>
      <c r="D151" s="109">
        <v>234641.98</v>
      </c>
    </row>
    <row r="152" spans="1:4" ht="53.25" customHeight="1" x14ac:dyDescent="0.55000000000000004">
      <c r="A152" s="117" t="s">
        <v>182</v>
      </c>
      <c r="B152" s="60" t="s">
        <v>133</v>
      </c>
      <c r="C152" s="58">
        <v>1200241</v>
      </c>
      <c r="D152" s="109">
        <v>981228.57</v>
      </c>
    </row>
    <row r="153" spans="1:4" ht="132.75" customHeight="1" x14ac:dyDescent="0.55000000000000004">
      <c r="A153" s="117" t="s">
        <v>267</v>
      </c>
      <c r="B153" s="60" t="s">
        <v>264</v>
      </c>
      <c r="C153" s="58">
        <v>5300000</v>
      </c>
      <c r="D153" s="109">
        <v>3750004.5</v>
      </c>
    </row>
    <row r="154" spans="1:4" ht="94.5" customHeight="1" x14ac:dyDescent="0.55000000000000004">
      <c r="A154" s="117" t="s">
        <v>183</v>
      </c>
      <c r="B154" s="60" t="s">
        <v>34</v>
      </c>
      <c r="C154" s="58">
        <v>1070300</v>
      </c>
      <c r="D154" s="109">
        <v>845947.41</v>
      </c>
    </row>
    <row r="155" spans="1:4" ht="77.25" customHeight="1" x14ac:dyDescent="0.55000000000000004">
      <c r="A155" s="117" t="s">
        <v>310</v>
      </c>
      <c r="B155" s="60" t="s">
        <v>292</v>
      </c>
      <c r="C155" s="58">
        <v>3700000</v>
      </c>
      <c r="D155" s="109">
        <v>3662948.74</v>
      </c>
    </row>
    <row r="156" spans="1:4" ht="87.75" customHeight="1" x14ac:dyDescent="0.55000000000000004">
      <c r="A156" s="117" t="s">
        <v>311</v>
      </c>
      <c r="B156" s="60" t="s">
        <v>293</v>
      </c>
      <c r="C156" s="58">
        <v>240000</v>
      </c>
      <c r="D156" s="109">
        <v>240000</v>
      </c>
    </row>
    <row r="157" spans="1:4" ht="55.5" customHeight="1" x14ac:dyDescent="0.55000000000000004">
      <c r="A157" s="117" t="s">
        <v>184</v>
      </c>
      <c r="B157" s="60" t="s">
        <v>84</v>
      </c>
      <c r="C157" s="58">
        <v>12787200</v>
      </c>
      <c r="D157" s="109">
        <v>12516565.710000001</v>
      </c>
    </row>
    <row r="158" spans="1:4" ht="71.25" customHeight="1" x14ac:dyDescent="0.55000000000000004">
      <c r="A158" s="117" t="s">
        <v>185</v>
      </c>
      <c r="B158" s="60" t="s">
        <v>35</v>
      </c>
      <c r="C158" s="58">
        <v>20663200</v>
      </c>
      <c r="D158" s="109">
        <v>20332182.350000001</v>
      </c>
    </row>
    <row r="159" spans="1:4" ht="57.75" customHeight="1" x14ac:dyDescent="0.55000000000000004">
      <c r="A159" s="118" t="s">
        <v>186</v>
      </c>
      <c r="B159" s="82" t="s">
        <v>36</v>
      </c>
      <c r="C159" s="63">
        <v>125341595</v>
      </c>
      <c r="D159" s="102">
        <v>106780910.45999999</v>
      </c>
    </row>
    <row r="160" spans="1:4" ht="58.5" customHeight="1" x14ac:dyDescent="0.5">
      <c r="A160" s="49" t="s">
        <v>115</v>
      </c>
      <c r="B160" s="39" t="s">
        <v>85</v>
      </c>
      <c r="C160" s="38">
        <f>C162+C163+C164+C165+C166+C167</f>
        <v>345882100</v>
      </c>
      <c r="D160" s="38">
        <f>D162+D163+D164+D165+D166+D167</f>
        <v>341576714.12</v>
      </c>
    </row>
    <row r="161" spans="1:4" ht="38.25" x14ac:dyDescent="0.55000000000000004">
      <c r="A161" s="119" t="s">
        <v>104</v>
      </c>
      <c r="B161" s="79"/>
      <c r="C161" s="66"/>
      <c r="D161" s="100"/>
    </row>
    <row r="162" spans="1:4" ht="59.25" customHeight="1" x14ac:dyDescent="0.55000000000000004">
      <c r="A162" s="120" t="s">
        <v>187</v>
      </c>
      <c r="B162" s="60" t="s">
        <v>44</v>
      </c>
      <c r="C162" s="58">
        <v>194850411</v>
      </c>
      <c r="D162" s="109">
        <v>194709409.02000001</v>
      </c>
    </row>
    <row r="163" spans="1:4" ht="80.25" customHeight="1" x14ac:dyDescent="0.55000000000000004">
      <c r="A163" s="117" t="s">
        <v>188</v>
      </c>
      <c r="B163" s="60" t="s">
        <v>86</v>
      </c>
      <c r="C163" s="58">
        <v>60283779</v>
      </c>
      <c r="D163" s="109">
        <v>60227513.030000001</v>
      </c>
    </row>
    <row r="164" spans="1:4" ht="57" customHeight="1" x14ac:dyDescent="0.55000000000000004">
      <c r="A164" s="117" t="s">
        <v>189</v>
      </c>
      <c r="B164" s="60" t="s">
        <v>87</v>
      </c>
      <c r="C164" s="58">
        <v>46727273</v>
      </c>
      <c r="D164" s="109">
        <v>45594219.609999999</v>
      </c>
    </row>
    <row r="165" spans="1:4" ht="50.25" customHeight="1" x14ac:dyDescent="0.55000000000000004">
      <c r="A165" s="117" t="s">
        <v>190</v>
      </c>
      <c r="B165" s="60" t="s">
        <v>45</v>
      </c>
      <c r="C165" s="58">
        <v>36857145</v>
      </c>
      <c r="D165" s="109">
        <v>35497669.020000003</v>
      </c>
    </row>
    <row r="166" spans="1:4" ht="88.5" customHeight="1" x14ac:dyDescent="0.55000000000000004">
      <c r="A166" s="117" t="s">
        <v>191</v>
      </c>
      <c r="B166" s="60" t="s">
        <v>88</v>
      </c>
      <c r="C166" s="59">
        <v>2370292</v>
      </c>
      <c r="D166" s="105">
        <v>2359884.54</v>
      </c>
    </row>
    <row r="167" spans="1:4" ht="60.75" customHeight="1" x14ac:dyDescent="0.55000000000000004">
      <c r="A167" s="118" t="s">
        <v>192</v>
      </c>
      <c r="B167" s="82" t="s">
        <v>46</v>
      </c>
      <c r="C167" s="64">
        <v>4793200</v>
      </c>
      <c r="D167" s="106">
        <v>3188018.9</v>
      </c>
    </row>
    <row r="168" spans="1:4" ht="58.5" customHeight="1" x14ac:dyDescent="0.5">
      <c r="A168" s="49" t="s">
        <v>117</v>
      </c>
      <c r="B168" s="39" t="s">
        <v>89</v>
      </c>
      <c r="C168" s="38">
        <f>C170+C171+C172+C173+C174+C175+C176+C177+C178+C179</f>
        <v>87289391</v>
      </c>
      <c r="D168" s="38">
        <f>D170+D171+D172+D173+D174+D175+D176+D177+D178+D179</f>
        <v>82877618.850000009</v>
      </c>
    </row>
    <row r="169" spans="1:4" ht="49.5" customHeight="1" x14ac:dyDescent="0.55000000000000004">
      <c r="A169" s="119" t="s">
        <v>104</v>
      </c>
      <c r="B169" s="79"/>
      <c r="C169" s="66"/>
      <c r="D169" s="100"/>
    </row>
    <row r="170" spans="1:4" ht="52.5" customHeight="1" x14ac:dyDescent="0.55000000000000004">
      <c r="A170" s="117" t="s">
        <v>193</v>
      </c>
      <c r="B170" s="60" t="s">
        <v>90</v>
      </c>
      <c r="C170" s="58">
        <v>12121460</v>
      </c>
      <c r="D170" s="109">
        <v>11641243.08</v>
      </c>
    </row>
    <row r="171" spans="1:4" ht="52.5" customHeight="1" x14ac:dyDescent="0.55000000000000004">
      <c r="A171" s="117" t="s">
        <v>194</v>
      </c>
      <c r="B171" s="60" t="s">
        <v>91</v>
      </c>
      <c r="C171" s="58">
        <v>2049690</v>
      </c>
      <c r="D171" s="109">
        <v>1767375.77</v>
      </c>
    </row>
    <row r="172" spans="1:4" ht="52.5" customHeight="1" x14ac:dyDescent="0.55000000000000004">
      <c r="A172" s="117" t="s">
        <v>195</v>
      </c>
      <c r="B172" s="60" t="s">
        <v>92</v>
      </c>
      <c r="C172" s="58">
        <v>3488400</v>
      </c>
      <c r="D172" s="109">
        <v>3487473.1</v>
      </c>
    </row>
    <row r="173" spans="1:4" ht="52.5" customHeight="1" x14ac:dyDescent="0.55000000000000004">
      <c r="A173" s="117" t="s">
        <v>196</v>
      </c>
      <c r="B173" s="60" t="s">
        <v>93</v>
      </c>
      <c r="C173" s="58">
        <v>4238800</v>
      </c>
      <c r="D173" s="109">
        <v>4238799.18</v>
      </c>
    </row>
    <row r="174" spans="1:4" ht="52.5" customHeight="1" x14ac:dyDescent="0.55000000000000004">
      <c r="A174" s="117" t="s">
        <v>197</v>
      </c>
      <c r="B174" s="60" t="s">
        <v>94</v>
      </c>
      <c r="C174" s="58">
        <v>25031699</v>
      </c>
      <c r="D174" s="109">
        <v>23815146.93</v>
      </c>
    </row>
    <row r="175" spans="1:4" ht="52.5" customHeight="1" x14ac:dyDescent="0.55000000000000004">
      <c r="A175" s="117" t="s">
        <v>198</v>
      </c>
      <c r="B175" s="60" t="s">
        <v>95</v>
      </c>
      <c r="C175" s="58">
        <v>22701102</v>
      </c>
      <c r="D175" s="109">
        <v>21396516.73</v>
      </c>
    </row>
    <row r="176" spans="1:4" ht="94.5" customHeight="1" x14ac:dyDescent="0.55000000000000004">
      <c r="A176" s="117" t="s">
        <v>256</v>
      </c>
      <c r="B176" s="60" t="s">
        <v>13</v>
      </c>
      <c r="C176" s="58">
        <v>86851</v>
      </c>
      <c r="D176" s="109">
        <v>86850.5</v>
      </c>
    </row>
    <row r="177" spans="1:4" ht="91.5" customHeight="1" x14ac:dyDescent="0.55000000000000004">
      <c r="A177" s="117" t="s">
        <v>257</v>
      </c>
      <c r="B177" s="60" t="s">
        <v>14</v>
      </c>
      <c r="C177" s="58">
        <v>3372000</v>
      </c>
      <c r="D177" s="109">
        <v>3362720.67</v>
      </c>
    </row>
    <row r="178" spans="1:4" ht="88.5" customHeight="1" x14ac:dyDescent="0.55000000000000004">
      <c r="A178" s="117" t="s">
        <v>352</v>
      </c>
      <c r="B178" s="60" t="s">
        <v>96</v>
      </c>
      <c r="C178" s="58">
        <v>7499500</v>
      </c>
      <c r="D178" s="109">
        <v>6773594.4800000004</v>
      </c>
    </row>
    <row r="179" spans="1:4" ht="94.5" customHeight="1" x14ac:dyDescent="0.55000000000000004">
      <c r="A179" s="118" t="s">
        <v>351</v>
      </c>
      <c r="B179" s="82" t="s">
        <v>97</v>
      </c>
      <c r="C179" s="63">
        <v>6699889</v>
      </c>
      <c r="D179" s="102">
        <v>6307898.4100000001</v>
      </c>
    </row>
    <row r="180" spans="1:4" ht="69.75" customHeight="1" x14ac:dyDescent="0.5">
      <c r="A180" s="49" t="s">
        <v>116</v>
      </c>
      <c r="B180" s="39" t="s">
        <v>47</v>
      </c>
      <c r="C180" s="38">
        <f>C182+C183</f>
        <v>980200</v>
      </c>
      <c r="D180" s="38">
        <f>D182+D183</f>
        <v>979537.96</v>
      </c>
    </row>
    <row r="181" spans="1:4" ht="49.5" customHeight="1" x14ac:dyDescent="0.55000000000000004">
      <c r="A181" s="119" t="s">
        <v>104</v>
      </c>
      <c r="B181" s="79"/>
      <c r="C181" s="66"/>
      <c r="D181" s="100"/>
    </row>
    <row r="182" spans="1:4" ht="76.5" customHeight="1" x14ac:dyDescent="0.55000000000000004">
      <c r="A182" s="51" t="s">
        <v>199</v>
      </c>
      <c r="B182" s="50" t="s">
        <v>48</v>
      </c>
      <c r="C182" s="48">
        <v>980200</v>
      </c>
      <c r="D182" s="48">
        <v>979537.96</v>
      </c>
    </row>
    <row r="183" spans="1:4" ht="38.25" hidden="1" x14ac:dyDescent="0.55000000000000004">
      <c r="A183" s="31" t="s">
        <v>230</v>
      </c>
      <c r="B183" s="50" t="s">
        <v>21</v>
      </c>
      <c r="C183" s="48"/>
      <c r="D183" s="48"/>
    </row>
    <row r="184" spans="1:4" ht="88.5" customHeight="1" x14ac:dyDescent="0.5">
      <c r="A184" s="32" t="s">
        <v>105</v>
      </c>
      <c r="B184" s="39"/>
      <c r="C184" s="38">
        <f>SUM(C109,C127,C140,C160,C180,C168)</f>
        <v>5193661530.6199999</v>
      </c>
      <c r="D184" s="38">
        <f>SUM(D109,D127,D140,D160,D180,D168)</f>
        <v>5000818229.8500013</v>
      </c>
    </row>
    <row r="185" spans="1:4" ht="54" customHeight="1" x14ac:dyDescent="0.5">
      <c r="A185" s="49" t="s">
        <v>131</v>
      </c>
      <c r="B185" s="39" t="s">
        <v>15</v>
      </c>
      <c r="C185" s="38">
        <f>C189+C188+C187</f>
        <v>150435738</v>
      </c>
      <c r="D185" s="38">
        <f>D189+D188+D187</f>
        <v>149074383.96000001</v>
      </c>
    </row>
    <row r="186" spans="1:4" ht="38.25" x14ac:dyDescent="0.5">
      <c r="A186" s="119" t="s">
        <v>104</v>
      </c>
      <c r="B186" s="84"/>
      <c r="C186" s="65"/>
      <c r="D186" s="121"/>
    </row>
    <row r="187" spans="1:4" ht="52.5" customHeight="1" x14ac:dyDescent="0.55000000000000004">
      <c r="A187" s="117" t="s">
        <v>312</v>
      </c>
      <c r="B187" s="60" t="s">
        <v>294</v>
      </c>
      <c r="C187" s="58">
        <v>150000000</v>
      </c>
      <c r="D187" s="109">
        <v>148641652.96000001</v>
      </c>
    </row>
    <row r="188" spans="1:4" ht="51.75" customHeight="1" x14ac:dyDescent="0.55000000000000004">
      <c r="A188" s="117" t="s">
        <v>288</v>
      </c>
      <c r="B188" s="60" t="s">
        <v>275</v>
      </c>
      <c r="C188" s="58"/>
      <c r="D188" s="109"/>
    </row>
    <row r="189" spans="1:4" ht="76.5" x14ac:dyDescent="0.55000000000000004">
      <c r="A189" s="118" t="s">
        <v>200</v>
      </c>
      <c r="B189" s="82" t="s">
        <v>49</v>
      </c>
      <c r="C189" s="63">
        <v>435738</v>
      </c>
      <c r="D189" s="102">
        <v>432731</v>
      </c>
    </row>
    <row r="190" spans="1:4" ht="63.75" customHeight="1" x14ac:dyDescent="0.5">
      <c r="A190" s="49" t="s">
        <v>50</v>
      </c>
      <c r="B190" s="39" t="s">
        <v>16</v>
      </c>
      <c r="C190" s="38">
        <f>C193+C192</f>
        <v>870650</v>
      </c>
      <c r="D190" s="38">
        <f>D193+D192</f>
        <v>848530</v>
      </c>
    </row>
    <row r="191" spans="1:4" ht="47.25" customHeight="1" x14ac:dyDescent="0.5">
      <c r="A191" s="119" t="s">
        <v>104</v>
      </c>
      <c r="B191" s="84"/>
      <c r="C191" s="65"/>
      <c r="D191" s="121"/>
    </row>
    <row r="192" spans="1:4" ht="49.5" customHeight="1" x14ac:dyDescent="0.55000000000000004">
      <c r="A192" s="117" t="s">
        <v>313</v>
      </c>
      <c r="B192" s="60" t="s">
        <v>295</v>
      </c>
      <c r="C192" s="58">
        <v>816000</v>
      </c>
      <c r="D192" s="109">
        <v>793880</v>
      </c>
    </row>
    <row r="193" spans="1:4" ht="49.5" customHeight="1" x14ac:dyDescent="0.55000000000000004">
      <c r="A193" s="52" t="s">
        <v>201</v>
      </c>
      <c r="B193" s="54" t="s">
        <v>51</v>
      </c>
      <c r="C193" s="53">
        <v>54650</v>
      </c>
      <c r="D193" s="53">
        <v>54650</v>
      </c>
    </row>
    <row r="194" spans="1:4" ht="73.5" customHeight="1" x14ac:dyDescent="0.5">
      <c r="A194" s="85" t="s">
        <v>237</v>
      </c>
      <c r="B194" s="39" t="s">
        <v>19</v>
      </c>
      <c r="C194" s="38">
        <f>C196+C197</f>
        <v>130761661</v>
      </c>
      <c r="D194" s="38">
        <f>D196+D197</f>
        <v>83226080.180000007</v>
      </c>
    </row>
    <row r="195" spans="1:4" ht="48.75" customHeight="1" x14ac:dyDescent="0.55000000000000004">
      <c r="A195" s="122" t="s">
        <v>104</v>
      </c>
      <c r="B195" s="79"/>
      <c r="C195" s="66"/>
      <c r="D195" s="100"/>
    </row>
    <row r="196" spans="1:4" ht="91.5" customHeight="1" x14ac:dyDescent="0.55000000000000004">
      <c r="A196" s="117" t="s">
        <v>202</v>
      </c>
      <c r="B196" s="60" t="s">
        <v>52</v>
      </c>
      <c r="C196" s="58">
        <v>96836061</v>
      </c>
      <c r="D196" s="109">
        <v>63196008.100000001</v>
      </c>
    </row>
    <row r="197" spans="1:4" ht="92.25" customHeight="1" x14ac:dyDescent="0.55000000000000004">
      <c r="A197" s="118" t="s">
        <v>218</v>
      </c>
      <c r="B197" s="82" t="s">
        <v>53</v>
      </c>
      <c r="C197" s="63">
        <v>33925600</v>
      </c>
      <c r="D197" s="102">
        <v>20030072.079999998</v>
      </c>
    </row>
    <row r="198" spans="1:4" ht="67.5" customHeight="1" x14ac:dyDescent="0.5">
      <c r="A198" s="49" t="s">
        <v>62</v>
      </c>
      <c r="B198" s="39" t="s">
        <v>20</v>
      </c>
      <c r="C198" s="38">
        <f>C200</f>
        <v>35709900</v>
      </c>
      <c r="D198" s="38">
        <f>D200</f>
        <v>34936705</v>
      </c>
    </row>
    <row r="199" spans="1:4" ht="44.25" customHeight="1" x14ac:dyDescent="0.5">
      <c r="A199" s="119" t="s">
        <v>104</v>
      </c>
      <c r="B199" s="84"/>
      <c r="C199" s="65"/>
      <c r="D199" s="121"/>
    </row>
    <row r="200" spans="1:4" ht="63.75" customHeight="1" x14ac:dyDescent="0.55000000000000004">
      <c r="A200" s="118" t="s">
        <v>203</v>
      </c>
      <c r="B200" s="82" t="s">
        <v>61</v>
      </c>
      <c r="C200" s="63">
        <v>35709900</v>
      </c>
      <c r="D200" s="102">
        <v>34936705</v>
      </c>
    </row>
    <row r="201" spans="1:4" ht="93.75" customHeight="1" x14ac:dyDescent="0.5">
      <c r="A201" s="83" t="s">
        <v>232</v>
      </c>
      <c r="B201" s="39" t="s">
        <v>23</v>
      </c>
      <c r="C201" s="38">
        <f>C203+C204+C206+C205</f>
        <v>27502437</v>
      </c>
      <c r="D201" s="38">
        <f>D203+D204+D206+D205</f>
        <v>26995988.16</v>
      </c>
    </row>
    <row r="202" spans="1:4" ht="48" customHeight="1" x14ac:dyDescent="0.55000000000000004">
      <c r="A202" s="119" t="s">
        <v>104</v>
      </c>
      <c r="B202" s="79"/>
      <c r="C202" s="66"/>
      <c r="D202" s="100"/>
    </row>
    <row r="203" spans="1:4" ht="49.5" customHeight="1" x14ac:dyDescent="0.55000000000000004">
      <c r="A203" s="120" t="s">
        <v>204</v>
      </c>
      <c r="B203" s="60" t="s">
        <v>74</v>
      </c>
      <c r="C203" s="58">
        <v>374919</v>
      </c>
      <c r="D203" s="109">
        <v>105991.82</v>
      </c>
    </row>
    <row r="204" spans="1:4" ht="49.5" customHeight="1" x14ac:dyDescent="0.55000000000000004">
      <c r="A204" s="120" t="s">
        <v>353</v>
      </c>
      <c r="B204" s="60" t="s">
        <v>24</v>
      </c>
      <c r="C204" s="58">
        <v>552000</v>
      </c>
      <c r="D204" s="109">
        <v>364479.69</v>
      </c>
    </row>
    <row r="205" spans="1:4" ht="49.5" customHeight="1" x14ac:dyDescent="0.55000000000000004">
      <c r="A205" s="120" t="s">
        <v>262</v>
      </c>
      <c r="B205" s="60" t="s">
        <v>261</v>
      </c>
      <c r="C205" s="58">
        <v>478384</v>
      </c>
      <c r="D205" s="109">
        <v>478383.59</v>
      </c>
    </row>
    <row r="206" spans="1:4" ht="49.5" customHeight="1" x14ac:dyDescent="0.55000000000000004">
      <c r="A206" s="123" t="s">
        <v>205</v>
      </c>
      <c r="B206" s="82" t="s">
        <v>54</v>
      </c>
      <c r="C206" s="63">
        <v>26097134</v>
      </c>
      <c r="D206" s="102">
        <v>26047133.059999999</v>
      </c>
    </row>
    <row r="207" spans="1:4" ht="69" customHeight="1" x14ac:dyDescent="0.5">
      <c r="A207" s="83" t="s">
        <v>289</v>
      </c>
      <c r="B207" s="39" t="s">
        <v>22</v>
      </c>
      <c r="C207" s="38">
        <f>C209</f>
        <v>20329868</v>
      </c>
      <c r="D207" s="38">
        <f>D209</f>
        <v>20295806.07</v>
      </c>
    </row>
    <row r="208" spans="1:4" ht="54.75" customHeight="1" x14ac:dyDescent="0.55000000000000004">
      <c r="A208" s="119" t="s">
        <v>104</v>
      </c>
      <c r="B208" s="79"/>
      <c r="C208" s="66"/>
      <c r="D208" s="100"/>
    </row>
    <row r="209" spans="1:4" ht="64.5" customHeight="1" x14ac:dyDescent="0.55000000000000004">
      <c r="A209" s="117" t="s">
        <v>206</v>
      </c>
      <c r="B209" s="60" t="s">
        <v>55</v>
      </c>
      <c r="C209" s="58">
        <v>20329868</v>
      </c>
      <c r="D209" s="109">
        <v>20295806.07</v>
      </c>
    </row>
    <row r="210" spans="1:4" ht="48.75" customHeight="1" x14ac:dyDescent="0.55000000000000004">
      <c r="A210" s="117" t="s">
        <v>259</v>
      </c>
      <c r="B210" s="60" t="s">
        <v>258</v>
      </c>
      <c r="C210" s="58">
        <v>149347755.38999999</v>
      </c>
      <c r="D210" s="109"/>
    </row>
    <row r="211" spans="1:4" ht="60.75" customHeight="1" x14ac:dyDescent="0.55000000000000004">
      <c r="A211" s="117" t="s">
        <v>268</v>
      </c>
      <c r="B211" s="60" t="s">
        <v>265</v>
      </c>
      <c r="C211" s="58">
        <v>29053231.199999999</v>
      </c>
      <c r="D211" s="109">
        <v>29053231.199999999</v>
      </c>
    </row>
    <row r="212" spans="1:4" ht="37.5" hidden="1" x14ac:dyDescent="0.5">
      <c r="A212" s="124" t="s">
        <v>136</v>
      </c>
      <c r="B212" s="61" t="s">
        <v>135</v>
      </c>
      <c r="C212" s="57">
        <f>C214</f>
        <v>0</v>
      </c>
      <c r="D212" s="125">
        <f>D214</f>
        <v>0</v>
      </c>
    </row>
    <row r="213" spans="1:4" ht="38.25" hidden="1" x14ac:dyDescent="0.55000000000000004">
      <c r="A213" s="126" t="s">
        <v>104</v>
      </c>
      <c r="B213" s="60"/>
      <c r="C213" s="58"/>
      <c r="D213" s="109"/>
    </row>
    <row r="214" spans="1:4" ht="38.25" hidden="1" x14ac:dyDescent="0.55000000000000004">
      <c r="A214" s="117" t="s">
        <v>231</v>
      </c>
      <c r="B214" s="60" t="s">
        <v>134</v>
      </c>
      <c r="C214" s="58"/>
      <c r="D214" s="109"/>
    </row>
    <row r="215" spans="1:4" ht="81.75" customHeight="1" x14ac:dyDescent="0.5">
      <c r="A215" s="127" t="s">
        <v>118</v>
      </c>
      <c r="B215" s="86"/>
      <c r="C215" s="87">
        <f>C184+C104+C185+C190+C194+C198+C201+C207+C210+C212+C211</f>
        <v>5807454501.21</v>
      </c>
      <c r="D215" s="128">
        <f>D184+D104+D185+D190+D194+D198+D201+D207+D210+D212+D211</f>
        <v>5412053340.8500013</v>
      </c>
    </row>
    <row r="216" spans="1:4" ht="60" customHeight="1" x14ac:dyDescent="0.5">
      <c r="A216" s="88" t="s">
        <v>42</v>
      </c>
      <c r="B216" s="39" t="s">
        <v>43</v>
      </c>
      <c r="C216" s="38">
        <f>SUM(C218:C236)</f>
        <v>2686944560.0500002</v>
      </c>
      <c r="D216" s="38">
        <f>SUM(D218:D236)</f>
        <v>2574044172.6100001</v>
      </c>
    </row>
    <row r="217" spans="1:4" ht="48.75" customHeight="1" x14ac:dyDescent="0.55000000000000004">
      <c r="A217" s="119" t="s">
        <v>104</v>
      </c>
      <c r="B217" s="79"/>
      <c r="C217" s="65"/>
      <c r="D217" s="121"/>
    </row>
    <row r="218" spans="1:4" ht="77.25" customHeight="1" x14ac:dyDescent="0.55000000000000004">
      <c r="A218" s="117" t="s">
        <v>207</v>
      </c>
      <c r="B218" s="60" t="s">
        <v>75</v>
      </c>
      <c r="C218" s="58">
        <v>772663600</v>
      </c>
      <c r="D218" s="109">
        <v>772663600</v>
      </c>
    </row>
    <row r="219" spans="1:4" ht="126.75" customHeight="1" x14ac:dyDescent="0.55000000000000004">
      <c r="A219" s="117" t="s">
        <v>208</v>
      </c>
      <c r="B219" s="60" t="s">
        <v>60</v>
      </c>
      <c r="C219" s="58">
        <v>55000000</v>
      </c>
      <c r="D219" s="109">
        <v>55000000</v>
      </c>
    </row>
    <row r="220" spans="1:4" ht="62.25" customHeight="1" x14ac:dyDescent="0.55000000000000004">
      <c r="A220" s="117" t="s">
        <v>26</v>
      </c>
      <c r="B220" s="60" t="s">
        <v>138</v>
      </c>
      <c r="C220" s="58">
        <v>250193074.36000001</v>
      </c>
      <c r="D220" s="109">
        <v>194517885.87</v>
      </c>
    </row>
    <row r="221" spans="1:4" ht="132" customHeight="1" x14ac:dyDescent="0.55000000000000004">
      <c r="A221" s="117" t="s">
        <v>290</v>
      </c>
      <c r="B221" s="60" t="s">
        <v>276</v>
      </c>
      <c r="C221" s="58">
        <v>10336900</v>
      </c>
      <c r="D221" s="109">
        <v>9601646.3399999999</v>
      </c>
    </row>
    <row r="222" spans="1:4" ht="239.25" customHeight="1" x14ac:dyDescent="0.35">
      <c r="A222" s="163" t="s">
        <v>354</v>
      </c>
      <c r="B222" s="164" t="s">
        <v>296</v>
      </c>
      <c r="C222" s="147">
        <v>55619311</v>
      </c>
      <c r="D222" s="158">
        <v>54974703.630000003</v>
      </c>
    </row>
    <row r="223" spans="1:4" ht="241.5" customHeight="1" x14ac:dyDescent="0.35">
      <c r="A223" s="163"/>
      <c r="B223" s="164"/>
      <c r="C223" s="147"/>
      <c r="D223" s="158"/>
    </row>
    <row r="224" spans="1:4" ht="281.25" customHeight="1" x14ac:dyDescent="0.35">
      <c r="A224" s="163" t="s">
        <v>355</v>
      </c>
      <c r="B224" s="164" t="s">
        <v>297</v>
      </c>
      <c r="C224" s="147">
        <v>647922367</v>
      </c>
      <c r="D224" s="158">
        <v>646186707.36000001</v>
      </c>
    </row>
    <row r="225" spans="1:4" ht="227.25" customHeight="1" x14ac:dyDescent="0.35">
      <c r="A225" s="163"/>
      <c r="B225" s="164"/>
      <c r="C225" s="147"/>
      <c r="D225" s="158"/>
    </row>
    <row r="226" spans="1:4" ht="225.75" customHeight="1" x14ac:dyDescent="0.35">
      <c r="A226" s="163" t="s">
        <v>356</v>
      </c>
      <c r="B226" s="164" t="s">
        <v>298</v>
      </c>
      <c r="C226" s="147">
        <v>11704869</v>
      </c>
      <c r="D226" s="158">
        <v>11704868.810000001</v>
      </c>
    </row>
    <row r="227" spans="1:4" ht="161.25" customHeight="1" x14ac:dyDescent="0.35">
      <c r="A227" s="163"/>
      <c r="B227" s="164"/>
      <c r="C227" s="147"/>
      <c r="D227" s="158"/>
    </row>
    <row r="228" spans="1:4" ht="191.25" customHeight="1" x14ac:dyDescent="0.55000000000000004">
      <c r="A228" s="110" t="s">
        <v>357</v>
      </c>
      <c r="B228" s="60" t="s">
        <v>58</v>
      </c>
      <c r="C228" s="58">
        <v>7251200</v>
      </c>
      <c r="D228" s="109">
        <v>429666.3</v>
      </c>
    </row>
    <row r="229" spans="1:4" ht="85.5" customHeight="1" x14ac:dyDescent="0.55000000000000004">
      <c r="A229" s="110" t="s">
        <v>224</v>
      </c>
      <c r="B229" s="60" t="s">
        <v>137</v>
      </c>
      <c r="C229" s="58">
        <v>71466800</v>
      </c>
      <c r="D229" s="109">
        <v>57609332</v>
      </c>
    </row>
    <row r="230" spans="1:4" ht="83.25" customHeight="1" x14ac:dyDescent="0.55000000000000004">
      <c r="A230" s="110" t="s">
        <v>314</v>
      </c>
      <c r="B230" s="60" t="s">
        <v>299</v>
      </c>
      <c r="C230" s="58">
        <v>160775000</v>
      </c>
      <c r="D230" s="109">
        <v>135818823.47999999</v>
      </c>
    </row>
    <row r="231" spans="1:4" s="6" customFormat="1" ht="87" customHeight="1" x14ac:dyDescent="0.55000000000000004">
      <c r="A231" s="110" t="s">
        <v>209</v>
      </c>
      <c r="B231" s="60" t="s">
        <v>59</v>
      </c>
      <c r="C231" s="58">
        <v>23575000</v>
      </c>
      <c r="D231" s="109">
        <v>23575000</v>
      </c>
    </row>
    <row r="232" spans="1:4" s="6" customFormat="1" ht="132.75" customHeight="1" x14ac:dyDescent="0.55000000000000004">
      <c r="A232" s="110" t="s">
        <v>358</v>
      </c>
      <c r="B232" s="60" t="s">
        <v>300</v>
      </c>
      <c r="C232" s="58">
        <v>2209207.69</v>
      </c>
      <c r="D232" s="109">
        <v>2209207.69</v>
      </c>
    </row>
    <row r="233" spans="1:4" s="6" customFormat="1" ht="129.75" customHeight="1" x14ac:dyDescent="0.55000000000000004">
      <c r="A233" s="110" t="s">
        <v>359</v>
      </c>
      <c r="B233" s="60" t="s">
        <v>301</v>
      </c>
      <c r="C233" s="58">
        <v>1324200</v>
      </c>
      <c r="D233" s="109">
        <v>1186707.1100000001</v>
      </c>
    </row>
    <row r="234" spans="1:4" s="6" customFormat="1" ht="120.75" customHeight="1" x14ac:dyDescent="0.55000000000000004">
      <c r="A234" s="110" t="s">
        <v>319</v>
      </c>
      <c r="B234" s="60" t="s">
        <v>318</v>
      </c>
      <c r="C234" s="58">
        <v>750400</v>
      </c>
      <c r="D234" s="109"/>
    </row>
    <row r="235" spans="1:4" ht="54" customHeight="1" x14ac:dyDescent="0.55000000000000004">
      <c r="A235" s="110" t="s">
        <v>156</v>
      </c>
      <c r="B235" s="60" t="s">
        <v>57</v>
      </c>
      <c r="C235" s="58">
        <v>235221408</v>
      </c>
      <c r="D235" s="109">
        <v>232195904.87</v>
      </c>
    </row>
    <row r="236" spans="1:4" ht="96" customHeight="1" x14ac:dyDescent="0.55000000000000004">
      <c r="A236" s="51" t="s">
        <v>210</v>
      </c>
      <c r="B236" s="50" t="s">
        <v>56</v>
      </c>
      <c r="C236" s="35">
        <v>380931223</v>
      </c>
      <c r="D236" s="35">
        <v>376370119.1500001</v>
      </c>
    </row>
    <row r="237" spans="1:4" ht="75.75" customHeight="1" x14ac:dyDescent="0.5">
      <c r="A237" s="33" t="s">
        <v>109</v>
      </c>
      <c r="B237" s="39"/>
      <c r="C237" s="38">
        <f>C215+C216</f>
        <v>8494399061.2600002</v>
      </c>
      <c r="D237" s="38">
        <f>D215+D216</f>
        <v>7986097513.460001</v>
      </c>
    </row>
    <row r="238" spans="1:4" ht="57" customHeight="1" x14ac:dyDescent="0.5">
      <c r="A238" s="49" t="s">
        <v>106</v>
      </c>
      <c r="B238" s="39"/>
      <c r="C238" s="38"/>
      <c r="D238" s="38"/>
    </row>
    <row r="239" spans="1:4" ht="54" customHeight="1" x14ac:dyDescent="0.5">
      <c r="A239" s="49" t="s">
        <v>322</v>
      </c>
      <c r="B239" s="39" t="s">
        <v>0</v>
      </c>
      <c r="C239" s="38">
        <f>C241</f>
        <v>6313.55</v>
      </c>
      <c r="D239" s="38">
        <f>D241</f>
        <v>6313.55</v>
      </c>
    </row>
    <row r="240" spans="1:4" ht="49.5" customHeight="1" x14ac:dyDescent="0.5">
      <c r="A240" s="114" t="s">
        <v>104</v>
      </c>
      <c r="B240" s="84"/>
      <c r="C240" s="65"/>
      <c r="D240" s="121"/>
    </row>
    <row r="241" spans="1:4" ht="143.25" customHeight="1" x14ac:dyDescent="0.55000000000000004">
      <c r="A241" s="118" t="s">
        <v>162</v>
      </c>
      <c r="B241" s="82" t="s">
        <v>28</v>
      </c>
      <c r="C241" s="63">
        <v>6313.55</v>
      </c>
      <c r="D241" s="102">
        <v>6313.55</v>
      </c>
    </row>
    <row r="242" spans="1:4" ht="42.75" customHeight="1" x14ac:dyDescent="0.5">
      <c r="A242" s="49" t="s">
        <v>114</v>
      </c>
      <c r="B242" s="39" t="s">
        <v>1</v>
      </c>
      <c r="C242" s="38">
        <f>C245+C247+C250+C251+C253+C249+C246+C248+C244+C255+C256+C254+C257+C258+C252</f>
        <v>590687660.13999987</v>
      </c>
      <c r="D242" s="38">
        <f>D244+D245+D246+D247+D248+D249+D250+D251+D253+D255+D256+D257+D258+D252+D254</f>
        <v>547130639.51999998</v>
      </c>
    </row>
    <row r="243" spans="1:4" ht="44.25" customHeight="1" x14ac:dyDescent="0.55000000000000004">
      <c r="A243" s="114" t="s">
        <v>104</v>
      </c>
      <c r="B243" s="79"/>
      <c r="C243" s="65"/>
      <c r="D243" s="121"/>
    </row>
    <row r="244" spans="1:4" ht="120" customHeight="1" x14ac:dyDescent="0.55000000000000004">
      <c r="A244" s="117" t="s">
        <v>280</v>
      </c>
      <c r="B244" s="60" t="s">
        <v>239</v>
      </c>
      <c r="C244" s="58">
        <v>11534187.960000001</v>
      </c>
      <c r="D244" s="109">
        <v>10888795.199999999</v>
      </c>
    </row>
    <row r="245" spans="1:4" ht="99" customHeight="1" x14ac:dyDescent="0.55000000000000004">
      <c r="A245" s="117" t="s">
        <v>281</v>
      </c>
      <c r="B245" s="60" t="s">
        <v>240</v>
      </c>
      <c r="C245" s="58">
        <v>10551607.300000001</v>
      </c>
      <c r="D245" s="109">
        <v>9404074.6699999999</v>
      </c>
    </row>
    <row r="246" spans="1:4" ht="117.75" customHeight="1" x14ac:dyDescent="0.55000000000000004">
      <c r="A246" s="117" t="s">
        <v>282</v>
      </c>
      <c r="B246" s="60" t="s">
        <v>241</v>
      </c>
      <c r="C246" s="58">
        <v>11141109.09</v>
      </c>
      <c r="D246" s="109">
        <v>10466770.01</v>
      </c>
    </row>
    <row r="247" spans="1:4" ht="84.75" customHeight="1" x14ac:dyDescent="0.55000000000000004">
      <c r="A247" s="117" t="s">
        <v>227</v>
      </c>
      <c r="B247" s="60" t="s">
        <v>2</v>
      </c>
      <c r="C247" s="58">
        <v>2428700.77</v>
      </c>
      <c r="D247" s="109">
        <v>2129996.9300000002</v>
      </c>
    </row>
    <row r="248" spans="1:4" ht="82.5" customHeight="1" x14ac:dyDescent="0.55000000000000004">
      <c r="A248" s="117" t="s">
        <v>251</v>
      </c>
      <c r="B248" s="60" t="s">
        <v>245</v>
      </c>
      <c r="C248" s="58">
        <v>125173504.95</v>
      </c>
      <c r="D248" s="109">
        <v>112735943.31999999</v>
      </c>
    </row>
    <row r="249" spans="1:4" ht="54" customHeight="1" x14ac:dyDescent="0.55000000000000004">
      <c r="A249" s="117" t="s">
        <v>253</v>
      </c>
      <c r="B249" s="60" t="s">
        <v>247</v>
      </c>
      <c r="C249" s="58">
        <v>110175531.86</v>
      </c>
      <c r="D249" s="109">
        <v>87649872.5</v>
      </c>
    </row>
    <row r="250" spans="1:4" ht="47.25" customHeight="1" x14ac:dyDescent="0.55000000000000004">
      <c r="A250" s="117" t="s">
        <v>228</v>
      </c>
      <c r="B250" s="60" t="s">
        <v>32</v>
      </c>
      <c r="C250" s="58">
        <v>777050</v>
      </c>
      <c r="D250" s="109">
        <v>669298.89</v>
      </c>
    </row>
    <row r="251" spans="1:4" ht="47.25" customHeight="1" x14ac:dyDescent="0.55000000000000004">
      <c r="A251" s="117" t="s">
        <v>164</v>
      </c>
      <c r="B251" s="60" t="s">
        <v>3</v>
      </c>
      <c r="C251" s="58">
        <v>12365183.199999999</v>
      </c>
      <c r="D251" s="109">
        <v>10318434.34</v>
      </c>
    </row>
    <row r="252" spans="1:4" ht="47.25" customHeight="1" x14ac:dyDescent="0.55000000000000004">
      <c r="A252" s="117" t="s">
        <v>229</v>
      </c>
      <c r="B252" s="60" t="s">
        <v>4</v>
      </c>
      <c r="C252" s="58">
        <v>383370.26</v>
      </c>
      <c r="D252" s="109">
        <v>383370.26</v>
      </c>
    </row>
    <row r="253" spans="1:4" ht="47.25" customHeight="1" x14ac:dyDescent="0.55000000000000004">
      <c r="A253" s="117" t="s">
        <v>165</v>
      </c>
      <c r="B253" s="60" t="s">
        <v>249</v>
      </c>
      <c r="C253" s="58">
        <v>221812096.75</v>
      </c>
      <c r="D253" s="109">
        <v>221812096.75</v>
      </c>
    </row>
    <row r="254" spans="1:4" ht="47.25" customHeight="1" x14ac:dyDescent="0.55000000000000004">
      <c r="A254" s="117" t="s">
        <v>225</v>
      </c>
      <c r="B254" s="60" t="s">
        <v>250</v>
      </c>
      <c r="C254" s="58">
        <v>2946621</v>
      </c>
      <c r="D254" s="109">
        <v>0</v>
      </c>
    </row>
    <row r="255" spans="1:4" ht="88.5" customHeight="1" x14ac:dyDescent="0.55000000000000004">
      <c r="A255" s="117" t="s">
        <v>315</v>
      </c>
      <c r="B255" s="60" t="s">
        <v>302</v>
      </c>
      <c r="C255" s="58">
        <v>12763175</v>
      </c>
      <c r="D255" s="109">
        <v>12763175</v>
      </c>
    </row>
    <row r="256" spans="1:4" ht="81.75" customHeight="1" x14ac:dyDescent="0.55000000000000004">
      <c r="A256" s="117" t="s">
        <v>316</v>
      </c>
      <c r="B256" s="60" t="s">
        <v>303</v>
      </c>
      <c r="C256" s="58">
        <v>63940000</v>
      </c>
      <c r="D256" s="109">
        <v>63806825</v>
      </c>
    </row>
    <row r="257" spans="1:4" ht="81.75" customHeight="1" x14ac:dyDescent="0.55000000000000004">
      <c r="A257" s="117" t="s">
        <v>333</v>
      </c>
      <c r="B257" s="60" t="s">
        <v>331</v>
      </c>
      <c r="C257" s="58">
        <v>153756</v>
      </c>
      <c r="D257" s="109">
        <v>129729</v>
      </c>
    </row>
    <row r="258" spans="1:4" ht="81.75" customHeight="1" x14ac:dyDescent="0.55000000000000004">
      <c r="A258" s="118" t="s">
        <v>334</v>
      </c>
      <c r="B258" s="82" t="s">
        <v>332</v>
      </c>
      <c r="C258" s="63">
        <v>4541766</v>
      </c>
      <c r="D258" s="102">
        <v>3972257.65</v>
      </c>
    </row>
    <row r="259" spans="1:4" ht="53.25" customHeight="1" x14ac:dyDescent="0.5">
      <c r="A259" s="49" t="s">
        <v>309</v>
      </c>
      <c r="B259" s="39" t="s">
        <v>5</v>
      </c>
      <c r="C259" s="38">
        <f>C266+C267+C263+C264+C265+C262+C261</f>
        <v>430938609.23000002</v>
      </c>
      <c r="D259" s="38">
        <f>D266+D267+D263+D264+D265+D262+D261</f>
        <v>429047900.34000003</v>
      </c>
    </row>
    <row r="260" spans="1:4" ht="46.5" customHeight="1" x14ac:dyDescent="0.55000000000000004">
      <c r="A260" s="114" t="s">
        <v>104</v>
      </c>
      <c r="B260" s="79"/>
      <c r="C260" s="65"/>
      <c r="D260" s="121"/>
    </row>
    <row r="261" spans="1:4" ht="52.5" customHeight="1" x14ac:dyDescent="0.55000000000000004">
      <c r="A261" s="117" t="s">
        <v>166</v>
      </c>
      <c r="B261" s="60" t="s">
        <v>6</v>
      </c>
      <c r="C261" s="58">
        <v>22684362.010000002</v>
      </c>
      <c r="D261" s="109">
        <v>22539342.469999999</v>
      </c>
    </row>
    <row r="262" spans="1:4" ht="52.5" customHeight="1" x14ac:dyDescent="0.55000000000000004">
      <c r="A262" s="117" t="s">
        <v>167</v>
      </c>
      <c r="B262" s="60" t="s">
        <v>72</v>
      </c>
      <c r="C262" s="58">
        <v>148371915</v>
      </c>
      <c r="D262" s="109">
        <v>147756866.06</v>
      </c>
    </row>
    <row r="263" spans="1:4" ht="52.5" customHeight="1" x14ac:dyDescent="0.55000000000000004">
      <c r="A263" s="117" t="s">
        <v>168</v>
      </c>
      <c r="B263" s="60" t="s">
        <v>7</v>
      </c>
      <c r="C263" s="58">
        <v>823476.78</v>
      </c>
      <c r="D263" s="109">
        <v>261575.87</v>
      </c>
    </row>
    <row r="264" spans="1:4" ht="52.5" customHeight="1" x14ac:dyDescent="0.55000000000000004">
      <c r="A264" s="117" t="s">
        <v>170</v>
      </c>
      <c r="B264" s="60" t="s">
        <v>9</v>
      </c>
      <c r="C264" s="58">
        <v>67070.009999999995</v>
      </c>
      <c r="D264" s="109">
        <v>67020.009999999995</v>
      </c>
    </row>
    <row r="265" spans="1:4" ht="52.5" customHeight="1" x14ac:dyDescent="0.55000000000000004">
      <c r="A265" s="117" t="s">
        <v>173</v>
      </c>
      <c r="B265" s="60" t="s">
        <v>11</v>
      </c>
      <c r="C265" s="58">
        <v>422899.3</v>
      </c>
      <c r="D265" s="109">
        <v>422899</v>
      </c>
    </row>
    <row r="266" spans="1:4" s="3" customFormat="1" ht="52.5" customHeight="1" x14ac:dyDescent="0.55000000000000004">
      <c r="A266" s="117" t="s">
        <v>174</v>
      </c>
      <c r="B266" s="60" t="s">
        <v>70</v>
      </c>
      <c r="C266" s="58">
        <v>77918310.129999995</v>
      </c>
      <c r="D266" s="109">
        <v>77357576.269999996</v>
      </c>
    </row>
    <row r="267" spans="1:4" ht="60" customHeight="1" x14ac:dyDescent="0.55000000000000004">
      <c r="A267" s="118" t="s">
        <v>175</v>
      </c>
      <c r="B267" s="82" t="s">
        <v>71</v>
      </c>
      <c r="C267" s="63">
        <v>180650576</v>
      </c>
      <c r="D267" s="102">
        <v>180642620.66</v>
      </c>
    </row>
    <row r="268" spans="1:4" ht="53.25" customHeight="1" x14ac:dyDescent="0.5">
      <c r="A268" s="89" t="s">
        <v>103</v>
      </c>
      <c r="B268" s="90"/>
      <c r="C268" s="91"/>
      <c r="D268" s="92"/>
    </row>
    <row r="269" spans="1:4" ht="44.25" customHeight="1" x14ac:dyDescent="0.5">
      <c r="A269" s="93" t="s">
        <v>112</v>
      </c>
      <c r="B269" s="94" t="s">
        <v>12</v>
      </c>
      <c r="C269" s="95">
        <f>C271+C272+C273+C275+C276+C274</f>
        <v>178285123.83000001</v>
      </c>
      <c r="D269" s="96">
        <f>D271+D272+D273+D275+D276+D274</f>
        <v>131101694.77999999</v>
      </c>
    </row>
    <row r="270" spans="1:4" ht="39.75" customHeight="1" x14ac:dyDescent="0.55000000000000004">
      <c r="A270" s="119" t="s">
        <v>104</v>
      </c>
      <c r="B270" s="79"/>
      <c r="C270" s="65"/>
      <c r="D270" s="129"/>
    </row>
    <row r="271" spans="1:4" ht="90.75" customHeight="1" x14ac:dyDescent="0.55000000000000004">
      <c r="A271" s="117" t="s">
        <v>177</v>
      </c>
      <c r="B271" s="60" t="s">
        <v>78</v>
      </c>
      <c r="C271" s="58">
        <v>30474110.100000001</v>
      </c>
      <c r="D271" s="109">
        <v>18570271.829999998</v>
      </c>
    </row>
    <row r="272" spans="1:4" ht="152.25" customHeight="1" x14ac:dyDescent="0.55000000000000004">
      <c r="A272" s="117" t="s">
        <v>178</v>
      </c>
      <c r="B272" s="60" t="s">
        <v>79</v>
      </c>
      <c r="C272" s="58">
        <v>145791899.86000001</v>
      </c>
      <c r="D272" s="109">
        <v>110519362.08</v>
      </c>
    </row>
    <row r="273" spans="1:4" ht="57.75" customHeight="1" x14ac:dyDescent="0.55000000000000004">
      <c r="A273" s="117" t="s">
        <v>179</v>
      </c>
      <c r="B273" s="60" t="s">
        <v>80</v>
      </c>
      <c r="C273" s="58">
        <v>1127674.55</v>
      </c>
      <c r="D273" s="109">
        <v>1127674.55</v>
      </c>
    </row>
    <row r="274" spans="1:4" ht="87.75" customHeight="1" x14ac:dyDescent="0.55000000000000004">
      <c r="A274" s="117" t="s">
        <v>180</v>
      </c>
      <c r="B274" s="60" t="s">
        <v>81</v>
      </c>
      <c r="C274" s="58">
        <v>109549</v>
      </c>
      <c r="D274" s="109">
        <v>109549</v>
      </c>
    </row>
    <row r="275" spans="1:4" ht="57.75" customHeight="1" x14ac:dyDescent="0.55000000000000004">
      <c r="A275" s="117" t="s">
        <v>184</v>
      </c>
      <c r="B275" s="60" t="s">
        <v>84</v>
      </c>
      <c r="C275" s="58">
        <v>245720</v>
      </c>
      <c r="D275" s="109">
        <v>238670</v>
      </c>
    </row>
    <row r="276" spans="1:4" ht="72.75" customHeight="1" x14ac:dyDescent="0.55000000000000004">
      <c r="A276" s="118" t="s">
        <v>185</v>
      </c>
      <c r="B276" s="82" t="s">
        <v>35</v>
      </c>
      <c r="C276" s="63">
        <v>536170.31999999995</v>
      </c>
      <c r="D276" s="102">
        <v>536167.31999999995</v>
      </c>
    </row>
    <row r="277" spans="1:4" ht="59.25" customHeight="1" x14ac:dyDescent="0.5">
      <c r="A277" s="49" t="s">
        <v>115</v>
      </c>
      <c r="B277" s="39" t="s">
        <v>85</v>
      </c>
      <c r="C277" s="38">
        <f>C280+C281+C282+C279</f>
        <v>5258627.12</v>
      </c>
      <c r="D277" s="38">
        <f>D280+D281+D282+D279</f>
        <v>4127309.0700000003</v>
      </c>
    </row>
    <row r="278" spans="1:4" ht="49.5" customHeight="1" x14ac:dyDescent="0.55000000000000004">
      <c r="A278" s="119" t="s">
        <v>104</v>
      </c>
      <c r="B278" s="79"/>
      <c r="C278" s="66"/>
      <c r="D278" s="100"/>
    </row>
    <row r="279" spans="1:4" ht="87.75" customHeight="1" x14ac:dyDescent="0.55000000000000004">
      <c r="A279" s="117" t="s">
        <v>188</v>
      </c>
      <c r="B279" s="60" t="s">
        <v>86</v>
      </c>
      <c r="C279" s="58">
        <v>310000</v>
      </c>
      <c r="D279" s="109">
        <v>307339</v>
      </c>
    </row>
    <row r="280" spans="1:4" ht="57.75" customHeight="1" x14ac:dyDescent="0.55000000000000004">
      <c r="A280" s="117" t="s">
        <v>189</v>
      </c>
      <c r="B280" s="60" t="s">
        <v>87</v>
      </c>
      <c r="C280" s="58">
        <v>2623522.14</v>
      </c>
      <c r="D280" s="109">
        <v>2378929.6800000002</v>
      </c>
    </row>
    <row r="281" spans="1:4" ht="57" customHeight="1" x14ac:dyDescent="0.55000000000000004">
      <c r="A281" s="117" t="s">
        <v>190</v>
      </c>
      <c r="B281" s="60" t="s">
        <v>45</v>
      </c>
      <c r="C281" s="58">
        <v>2325104.98</v>
      </c>
      <c r="D281" s="109">
        <v>1441040.39</v>
      </c>
    </row>
    <row r="282" spans="1:4" ht="76.5" hidden="1" x14ac:dyDescent="0.55000000000000004">
      <c r="A282" s="118" t="s">
        <v>191</v>
      </c>
      <c r="B282" s="82" t="s">
        <v>88</v>
      </c>
      <c r="C282" s="63"/>
      <c r="D282" s="102"/>
    </row>
    <row r="283" spans="1:4" ht="55.5" customHeight="1" x14ac:dyDescent="0.5">
      <c r="A283" s="49" t="s">
        <v>117</v>
      </c>
      <c r="B283" s="39" t="s">
        <v>89</v>
      </c>
      <c r="C283" s="38">
        <f>C285+C286+C287</f>
        <v>1233400.53</v>
      </c>
      <c r="D283" s="38">
        <f>D285+D286+D287</f>
        <v>666804.39</v>
      </c>
    </row>
    <row r="284" spans="1:4" ht="38.25" x14ac:dyDescent="0.55000000000000004">
      <c r="A284" s="119" t="s">
        <v>104</v>
      </c>
      <c r="B284" s="79"/>
      <c r="C284" s="65"/>
      <c r="D284" s="121"/>
    </row>
    <row r="285" spans="1:4" ht="47.25" customHeight="1" x14ac:dyDescent="0.55000000000000004">
      <c r="A285" s="117" t="s">
        <v>198</v>
      </c>
      <c r="B285" s="60" t="s">
        <v>95</v>
      </c>
      <c r="C285" s="58">
        <v>587898.85</v>
      </c>
      <c r="D285" s="109">
        <v>250385.91</v>
      </c>
    </row>
    <row r="286" spans="1:4" ht="90" customHeight="1" x14ac:dyDescent="0.55000000000000004">
      <c r="A286" s="117" t="s">
        <v>352</v>
      </c>
      <c r="B286" s="60" t="s">
        <v>96</v>
      </c>
      <c r="C286" s="58">
        <v>599630.84</v>
      </c>
      <c r="D286" s="109">
        <v>370547.64</v>
      </c>
    </row>
    <row r="287" spans="1:4" ht="78" customHeight="1" x14ac:dyDescent="0.55000000000000004">
      <c r="A287" s="118" t="s">
        <v>351</v>
      </c>
      <c r="B287" s="82" t="s">
        <v>97</v>
      </c>
      <c r="C287" s="63">
        <v>45870.84</v>
      </c>
      <c r="D287" s="102">
        <v>45870.84</v>
      </c>
    </row>
    <row r="288" spans="1:4" ht="62.25" customHeight="1" x14ac:dyDescent="0.5">
      <c r="A288" s="49" t="s">
        <v>131</v>
      </c>
      <c r="B288" s="39" t="s">
        <v>15</v>
      </c>
      <c r="C288" s="38">
        <f>C292+C293+C290+C291</f>
        <v>31341083</v>
      </c>
      <c r="D288" s="38">
        <f>D292+D293+D290+D291</f>
        <v>21111595.050000001</v>
      </c>
    </row>
    <row r="289" spans="1:4" ht="55.5" customHeight="1" x14ac:dyDescent="0.55000000000000004">
      <c r="A289" s="119" t="s">
        <v>104</v>
      </c>
      <c r="B289" s="79"/>
      <c r="C289" s="65"/>
      <c r="D289" s="121"/>
    </row>
    <row r="290" spans="1:4" ht="54" customHeight="1" x14ac:dyDescent="0.55000000000000004">
      <c r="A290" s="117" t="s">
        <v>312</v>
      </c>
      <c r="B290" s="60" t="s">
        <v>294</v>
      </c>
      <c r="C290" s="58">
        <v>2430000</v>
      </c>
      <c r="D290" s="109">
        <v>1290000</v>
      </c>
    </row>
    <row r="291" spans="1:4" ht="54" customHeight="1" x14ac:dyDescent="0.55000000000000004">
      <c r="A291" s="117" t="s">
        <v>360</v>
      </c>
      <c r="B291" s="60" t="s">
        <v>304</v>
      </c>
      <c r="C291" s="58">
        <v>6616000</v>
      </c>
      <c r="D291" s="109">
        <v>6599383.0199999996</v>
      </c>
    </row>
    <row r="292" spans="1:4" ht="54" customHeight="1" x14ac:dyDescent="0.55000000000000004">
      <c r="A292" s="117" t="s">
        <v>271</v>
      </c>
      <c r="B292" s="60" t="s">
        <v>270</v>
      </c>
      <c r="C292" s="58">
        <v>6922202</v>
      </c>
      <c r="D292" s="109">
        <v>6922200.4900000002</v>
      </c>
    </row>
    <row r="293" spans="1:4" ht="117.75" customHeight="1" x14ac:dyDescent="0.55000000000000004">
      <c r="A293" s="118" t="s">
        <v>361</v>
      </c>
      <c r="B293" s="82" t="s">
        <v>30</v>
      </c>
      <c r="C293" s="63">
        <v>15372881</v>
      </c>
      <c r="D293" s="102">
        <v>6300011.54</v>
      </c>
    </row>
    <row r="294" spans="1:4" ht="67.5" customHeight="1" x14ac:dyDescent="0.5">
      <c r="A294" s="49" t="s">
        <v>50</v>
      </c>
      <c r="B294" s="39" t="s">
        <v>16</v>
      </c>
      <c r="C294" s="38">
        <f>C296+C303+C297+C298+C299+C300+C301+C304+C306+C307+C308+C305+C309+C302+C310+C311</f>
        <v>2513171289.77</v>
      </c>
      <c r="D294" s="38">
        <f>D296+D303+D297+D298+D299+D300+D301+D304+D306+D307+D308+D305+D309+D302+D310+D311</f>
        <v>1854973136.23</v>
      </c>
    </row>
    <row r="295" spans="1:4" ht="48" customHeight="1" x14ac:dyDescent="0.5">
      <c r="A295" s="119" t="s">
        <v>104</v>
      </c>
      <c r="B295" s="84"/>
      <c r="C295" s="65"/>
      <c r="D295" s="121"/>
    </row>
    <row r="296" spans="1:4" ht="50.25" customHeight="1" x14ac:dyDescent="0.55000000000000004">
      <c r="A296" s="130" t="s">
        <v>211</v>
      </c>
      <c r="B296" s="60" t="s">
        <v>17</v>
      </c>
      <c r="C296" s="58">
        <v>331041513</v>
      </c>
      <c r="D296" s="109">
        <v>319471007.33999997</v>
      </c>
    </row>
    <row r="297" spans="1:4" ht="50.25" customHeight="1" x14ac:dyDescent="0.55000000000000004">
      <c r="A297" s="115" t="s">
        <v>212</v>
      </c>
      <c r="B297" s="60" t="s">
        <v>63</v>
      </c>
      <c r="C297" s="58">
        <v>102317982</v>
      </c>
      <c r="D297" s="109">
        <v>95427440.090000004</v>
      </c>
    </row>
    <row r="298" spans="1:4" ht="50.25" customHeight="1" x14ac:dyDescent="0.55000000000000004">
      <c r="A298" s="115" t="s">
        <v>213</v>
      </c>
      <c r="B298" s="60" t="s">
        <v>64</v>
      </c>
      <c r="C298" s="58">
        <v>708604836</v>
      </c>
      <c r="D298" s="109">
        <v>593212689.94000006</v>
      </c>
    </row>
    <row r="299" spans="1:4" ht="50.25" customHeight="1" x14ac:dyDescent="0.55000000000000004">
      <c r="A299" s="130" t="s">
        <v>214</v>
      </c>
      <c r="B299" s="60" t="s">
        <v>65</v>
      </c>
      <c r="C299" s="58">
        <v>8784134</v>
      </c>
      <c r="D299" s="109">
        <v>45365.04</v>
      </c>
    </row>
    <row r="300" spans="1:4" ht="50.25" customHeight="1" x14ac:dyDescent="0.55000000000000004">
      <c r="A300" s="130" t="s">
        <v>215</v>
      </c>
      <c r="B300" s="60" t="s">
        <v>66</v>
      </c>
      <c r="C300" s="58">
        <v>10770482</v>
      </c>
      <c r="D300" s="109">
        <v>8373217.7999999998</v>
      </c>
    </row>
    <row r="301" spans="1:4" ht="50.25" customHeight="1" x14ac:dyDescent="0.55000000000000004">
      <c r="A301" s="130" t="s">
        <v>216</v>
      </c>
      <c r="B301" s="60" t="s">
        <v>67</v>
      </c>
      <c r="C301" s="58">
        <v>101699806</v>
      </c>
      <c r="D301" s="109">
        <v>94768994.299999997</v>
      </c>
    </row>
    <row r="302" spans="1:4" ht="50.25" customHeight="1" x14ac:dyDescent="0.55000000000000004">
      <c r="A302" s="130" t="s">
        <v>269</v>
      </c>
      <c r="B302" s="60" t="s">
        <v>266</v>
      </c>
      <c r="C302" s="58">
        <v>73581018</v>
      </c>
      <c r="D302" s="109">
        <v>70319245.280000001</v>
      </c>
    </row>
    <row r="303" spans="1:4" ht="50.25" customHeight="1" x14ac:dyDescent="0.55000000000000004">
      <c r="A303" s="115" t="s">
        <v>362</v>
      </c>
      <c r="B303" s="60" t="s">
        <v>18</v>
      </c>
      <c r="C303" s="58">
        <v>8244529</v>
      </c>
      <c r="D303" s="109">
        <v>8244527.7599999998</v>
      </c>
    </row>
    <row r="304" spans="1:4" ht="87.75" customHeight="1" x14ac:dyDescent="0.55000000000000004">
      <c r="A304" s="115" t="s">
        <v>363</v>
      </c>
      <c r="B304" s="60" t="s">
        <v>68</v>
      </c>
      <c r="C304" s="58">
        <v>3496685</v>
      </c>
      <c r="D304" s="109">
        <v>3002860.85</v>
      </c>
    </row>
    <row r="305" spans="1:4" ht="87.75" customHeight="1" x14ac:dyDescent="0.55000000000000004">
      <c r="A305" s="115" t="s">
        <v>364</v>
      </c>
      <c r="B305" s="60" t="s">
        <v>235</v>
      </c>
      <c r="C305" s="58">
        <v>25386906.219999999</v>
      </c>
      <c r="D305" s="109">
        <v>22502114.949999999</v>
      </c>
    </row>
    <row r="306" spans="1:4" ht="55.5" customHeight="1" x14ac:dyDescent="0.55000000000000004">
      <c r="A306" s="115" t="s">
        <v>365</v>
      </c>
      <c r="B306" s="60" t="s">
        <v>31</v>
      </c>
      <c r="C306" s="58">
        <v>51877718</v>
      </c>
      <c r="D306" s="109">
        <v>20744680.030000001</v>
      </c>
    </row>
    <row r="307" spans="1:4" ht="57.75" customHeight="1" x14ac:dyDescent="0.55000000000000004">
      <c r="A307" s="115" t="s">
        <v>366</v>
      </c>
      <c r="B307" s="60" t="s">
        <v>69</v>
      </c>
      <c r="C307" s="58">
        <v>26905907.989999998</v>
      </c>
      <c r="D307" s="109">
        <v>26105907.989999998</v>
      </c>
    </row>
    <row r="308" spans="1:4" ht="57.75" customHeight="1" x14ac:dyDescent="0.55000000000000004">
      <c r="A308" s="115" t="s">
        <v>201</v>
      </c>
      <c r="B308" s="60" t="s">
        <v>51</v>
      </c>
      <c r="C308" s="58">
        <v>634853672</v>
      </c>
      <c r="D308" s="109">
        <v>443115078.36000001</v>
      </c>
    </row>
    <row r="309" spans="1:4" ht="57.75" customHeight="1" x14ac:dyDescent="0.55000000000000004">
      <c r="A309" s="115" t="s">
        <v>367</v>
      </c>
      <c r="B309" s="60" t="s">
        <v>260</v>
      </c>
      <c r="C309" s="58">
        <v>55377126.560000002</v>
      </c>
      <c r="D309" s="109">
        <v>38350976.970000006</v>
      </c>
    </row>
    <row r="310" spans="1:4" ht="57.75" customHeight="1" x14ac:dyDescent="0.55000000000000004">
      <c r="A310" s="115" t="s">
        <v>368</v>
      </c>
      <c r="B310" s="60" t="s">
        <v>277</v>
      </c>
      <c r="C310" s="58">
        <v>241213699</v>
      </c>
      <c r="D310" s="109">
        <v>43288352.899999999</v>
      </c>
    </row>
    <row r="311" spans="1:4" ht="147" customHeight="1" x14ac:dyDescent="0.55000000000000004">
      <c r="A311" s="116" t="s">
        <v>369</v>
      </c>
      <c r="B311" s="82" t="s">
        <v>320</v>
      </c>
      <c r="C311" s="63">
        <v>129015275</v>
      </c>
      <c r="D311" s="102">
        <v>68000676.629999995</v>
      </c>
    </row>
    <row r="312" spans="1:4" ht="48.75" customHeight="1" x14ac:dyDescent="0.5">
      <c r="A312" s="97" t="s">
        <v>37</v>
      </c>
      <c r="B312" s="90"/>
      <c r="C312" s="91"/>
      <c r="D312" s="92"/>
    </row>
    <row r="313" spans="1:4" ht="51" customHeight="1" x14ac:dyDescent="0.5">
      <c r="A313" s="98" t="s">
        <v>38</v>
      </c>
      <c r="B313" s="94" t="s">
        <v>19</v>
      </c>
      <c r="C313" s="95">
        <f>C315+C316+C317</f>
        <v>1058563872.16</v>
      </c>
      <c r="D313" s="96">
        <f>D315+D316+D317</f>
        <v>993695671.62</v>
      </c>
    </row>
    <row r="314" spans="1:4" ht="45.75" customHeight="1" x14ac:dyDescent="0.55000000000000004">
      <c r="A314" s="119" t="s">
        <v>104</v>
      </c>
      <c r="B314" s="79"/>
      <c r="C314" s="66"/>
      <c r="D314" s="100"/>
    </row>
    <row r="315" spans="1:4" ht="87" customHeight="1" x14ac:dyDescent="0.55000000000000004">
      <c r="A315" s="117" t="s">
        <v>202</v>
      </c>
      <c r="B315" s="60" t="s">
        <v>52</v>
      </c>
      <c r="C315" s="58">
        <v>7676617</v>
      </c>
      <c r="D315" s="109">
        <v>7136795.5300000003</v>
      </c>
    </row>
    <row r="316" spans="1:4" ht="88.5" customHeight="1" x14ac:dyDescent="0.55000000000000004">
      <c r="A316" s="117" t="s">
        <v>217</v>
      </c>
      <c r="B316" s="60" t="s">
        <v>39</v>
      </c>
      <c r="C316" s="58">
        <v>1004687255.16</v>
      </c>
      <c r="D316" s="109">
        <v>985858876.09000003</v>
      </c>
    </row>
    <row r="317" spans="1:4" ht="87" customHeight="1" x14ac:dyDescent="0.55000000000000004">
      <c r="A317" s="118" t="s">
        <v>218</v>
      </c>
      <c r="B317" s="82" t="s">
        <v>53</v>
      </c>
      <c r="C317" s="63">
        <v>46200000</v>
      </c>
      <c r="D317" s="102">
        <v>700000</v>
      </c>
    </row>
    <row r="318" spans="1:4" ht="91.5" customHeight="1" x14ac:dyDescent="0.5">
      <c r="A318" s="85" t="s">
        <v>330</v>
      </c>
      <c r="B318" s="39" t="s">
        <v>23</v>
      </c>
      <c r="C318" s="38">
        <f>C320+C321</f>
        <v>961852925</v>
      </c>
      <c r="D318" s="38">
        <f>D320+D321</f>
        <v>958973350.88999999</v>
      </c>
    </row>
    <row r="319" spans="1:4" ht="48" customHeight="1" x14ac:dyDescent="0.55000000000000004">
      <c r="A319" s="119" t="s">
        <v>104</v>
      </c>
      <c r="B319" s="79"/>
      <c r="C319" s="66"/>
      <c r="D319" s="100"/>
    </row>
    <row r="320" spans="1:4" ht="52.5" customHeight="1" x14ac:dyDescent="0.55000000000000004">
      <c r="A320" s="117" t="s">
        <v>219</v>
      </c>
      <c r="B320" s="60" t="s">
        <v>40</v>
      </c>
      <c r="C320" s="58">
        <v>947509786</v>
      </c>
      <c r="D320" s="109">
        <v>947509786</v>
      </c>
    </row>
    <row r="321" spans="1:4" ht="52.5" customHeight="1" x14ac:dyDescent="0.55000000000000004">
      <c r="A321" s="118" t="s">
        <v>205</v>
      </c>
      <c r="B321" s="82" t="s">
        <v>54</v>
      </c>
      <c r="C321" s="63">
        <v>14343139</v>
      </c>
      <c r="D321" s="102">
        <v>11463564.890000001</v>
      </c>
    </row>
    <row r="322" spans="1:4" ht="52.5" customHeight="1" x14ac:dyDescent="0.5">
      <c r="A322" s="85" t="s">
        <v>289</v>
      </c>
      <c r="B322" s="39" t="s">
        <v>22</v>
      </c>
      <c r="C322" s="38">
        <f>C324</f>
        <v>125140640</v>
      </c>
      <c r="D322" s="38">
        <f>D324</f>
        <v>125079640</v>
      </c>
    </row>
    <row r="323" spans="1:4" ht="52.5" customHeight="1" x14ac:dyDescent="0.55000000000000004">
      <c r="A323" s="119" t="s">
        <v>104</v>
      </c>
      <c r="B323" s="79"/>
      <c r="C323" s="66"/>
      <c r="D323" s="100"/>
    </row>
    <row r="324" spans="1:4" ht="85.5" customHeight="1" x14ac:dyDescent="0.55000000000000004">
      <c r="A324" s="118" t="s">
        <v>206</v>
      </c>
      <c r="B324" s="82" t="s">
        <v>55</v>
      </c>
      <c r="C324" s="63">
        <v>125140640</v>
      </c>
      <c r="D324" s="102">
        <v>125079640</v>
      </c>
    </row>
    <row r="325" spans="1:4" ht="54.75" customHeight="1" x14ac:dyDescent="0.5">
      <c r="A325" s="88" t="s">
        <v>263</v>
      </c>
      <c r="B325" s="39" t="s">
        <v>76</v>
      </c>
      <c r="C325" s="38">
        <f>C328+C327</f>
        <v>113938712</v>
      </c>
      <c r="D325" s="38">
        <f>D328+D327</f>
        <v>104495067.36</v>
      </c>
    </row>
    <row r="326" spans="1:4" ht="50.25" customHeight="1" x14ac:dyDescent="0.55000000000000004">
      <c r="A326" s="119" t="s">
        <v>104</v>
      </c>
      <c r="B326" s="79"/>
      <c r="C326" s="66"/>
      <c r="D326" s="100"/>
    </row>
    <row r="327" spans="1:4" ht="50.25" customHeight="1" x14ac:dyDescent="0.55000000000000004">
      <c r="A327" s="117" t="s">
        <v>336</v>
      </c>
      <c r="B327" s="60" t="s">
        <v>335</v>
      </c>
      <c r="C327" s="58">
        <v>24838061</v>
      </c>
      <c r="D327" s="109">
        <v>23210535.670000002</v>
      </c>
    </row>
    <row r="328" spans="1:4" ht="69" customHeight="1" x14ac:dyDescent="0.55000000000000004">
      <c r="A328" s="117" t="s">
        <v>220</v>
      </c>
      <c r="B328" s="60" t="s">
        <v>41</v>
      </c>
      <c r="C328" s="58">
        <v>89100651</v>
      </c>
      <c r="D328" s="109">
        <v>81284531.689999998</v>
      </c>
    </row>
    <row r="329" spans="1:4" ht="103.5" customHeight="1" x14ac:dyDescent="0.55000000000000004">
      <c r="A329" s="118" t="s">
        <v>291</v>
      </c>
      <c r="B329" s="82" t="s">
        <v>278</v>
      </c>
      <c r="C329" s="63">
        <v>5134105.82</v>
      </c>
      <c r="D329" s="102">
        <v>5134105.82</v>
      </c>
    </row>
    <row r="330" spans="1:4" s="3" customFormat="1" ht="52.5" customHeight="1" x14ac:dyDescent="0.5">
      <c r="A330" s="88" t="s">
        <v>42</v>
      </c>
      <c r="B330" s="39" t="s">
        <v>43</v>
      </c>
      <c r="C330" s="38">
        <f>C334+C335+C333+C332</f>
        <v>974453856</v>
      </c>
      <c r="D330" s="38">
        <f>D334+D335+D333+D332</f>
        <v>779081733.12</v>
      </c>
    </row>
    <row r="331" spans="1:4" s="3" customFormat="1" ht="42" customHeight="1" x14ac:dyDescent="0.5">
      <c r="A331" s="119" t="s">
        <v>104</v>
      </c>
      <c r="B331" s="84"/>
      <c r="C331" s="65"/>
      <c r="D331" s="121"/>
    </row>
    <row r="332" spans="1:4" s="3" customFormat="1" ht="87.75" customHeight="1" x14ac:dyDescent="0.55000000000000004">
      <c r="A332" s="117" t="s">
        <v>224</v>
      </c>
      <c r="B332" s="60" t="s">
        <v>137</v>
      </c>
      <c r="C332" s="58">
        <v>148458134</v>
      </c>
      <c r="D332" s="109">
        <v>23336534</v>
      </c>
    </row>
    <row r="333" spans="1:4" s="3" customFormat="1" ht="72.75" customHeight="1" x14ac:dyDescent="0.55000000000000004">
      <c r="A333" s="117" t="s">
        <v>349</v>
      </c>
      <c r="B333" s="60" t="s">
        <v>305</v>
      </c>
      <c r="C333" s="58">
        <v>17090856</v>
      </c>
      <c r="D333" s="109">
        <v>17090856</v>
      </c>
    </row>
    <row r="334" spans="1:4" ht="55.5" customHeight="1" x14ac:dyDescent="0.55000000000000004">
      <c r="A334" s="117" t="s">
        <v>156</v>
      </c>
      <c r="B334" s="60" t="s">
        <v>57</v>
      </c>
      <c r="C334" s="58">
        <v>409669595</v>
      </c>
      <c r="D334" s="109">
        <v>375327239.10000002</v>
      </c>
    </row>
    <row r="335" spans="1:4" ht="96" customHeight="1" x14ac:dyDescent="0.55000000000000004">
      <c r="A335" s="111" t="s">
        <v>210</v>
      </c>
      <c r="B335" s="82" t="s">
        <v>56</v>
      </c>
      <c r="C335" s="63">
        <v>399235271</v>
      </c>
      <c r="D335" s="102">
        <v>363327104.01999998</v>
      </c>
    </row>
    <row r="336" spans="1:4" ht="75" customHeight="1" x14ac:dyDescent="0.5">
      <c r="A336" s="33" t="s">
        <v>100</v>
      </c>
      <c r="B336" s="39"/>
      <c r="C336" s="37">
        <f>C330+C325+C322+C318+C313+C294+C242+C259+C269+C283+C277+C288+C239+C329</f>
        <v>6990006218.1499987</v>
      </c>
      <c r="D336" s="37">
        <f>D330+D325+D322+D318+D313+D294+D242+D259+D269+D283+D277+D288+D239+D329</f>
        <v>5954624961.7399998</v>
      </c>
    </row>
    <row r="337" spans="1:17" ht="56.25" customHeight="1" x14ac:dyDescent="0.5">
      <c r="A337" s="34" t="s">
        <v>119</v>
      </c>
      <c r="B337" s="40"/>
      <c r="C337" s="37">
        <f>C237+C336</f>
        <v>15484405279.41</v>
      </c>
      <c r="D337" s="37">
        <f>D237+D336</f>
        <v>13940722475.200001</v>
      </c>
      <c r="Q337" s="67"/>
    </row>
    <row r="338" spans="1:17" ht="85.5" customHeight="1" x14ac:dyDescent="0.65">
      <c r="A338" s="45"/>
      <c r="B338" s="16"/>
      <c r="C338" s="18"/>
      <c r="D338" s="23"/>
    </row>
    <row r="339" spans="1:17" ht="90" customHeight="1" x14ac:dyDescent="0.4">
      <c r="B339" s="16"/>
      <c r="C339" s="18"/>
      <c r="D339" s="23"/>
    </row>
    <row r="340" spans="1:17" ht="73.5" customHeight="1" x14ac:dyDescent="0.4">
      <c r="A340" s="17"/>
      <c r="B340" s="16"/>
      <c r="C340" s="18"/>
      <c r="D340" s="23"/>
    </row>
    <row r="341" spans="1:17" ht="50.25" x14ac:dyDescent="0.7">
      <c r="A341" s="42" t="s">
        <v>328</v>
      </c>
      <c r="B341" s="43"/>
      <c r="C341" s="44"/>
      <c r="D341" s="47" t="s">
        <v>329</v>
      </c>
    </row>
    <row r="342" spans="1:17" ht="29.25" customHeight="1" x14ac:dyDescent="0.4">
      <c r="A342" s="21"/>
      <c r="B342" s="19"/>
      <c r="C342" s="20"/>
      <c r="D342" s="24"/>
    </row>
    <row r="343" spans="1:17" ht="103.15" customHeight="1" x14ac:dyDescent="0.35">
      <c r="A343" s="7"/>
      <c r="C343" s="5"/>
      <c r="D343" s="5"/>
    </row>
    <row r="344" spans="1:17" ht="42" customHeight="1" x14ac:dyDescent="0.35">
      <c r="A344" s="9"/>
      <c r="B344" s="8"/>
      <c r="C344" s="8"/>
      <c r="D344" s="27"/>
    </row>
    <row r="345" spans="1:17" x14ac:dyDescent="0.35">
      <c r="A345" s="10"/>
      <c r="B345" s="8"/>
      <c r="C345" s="11"/>
      <c r="D345" s="25"/>
    </row>
    <row r="346" spans="1:17" ht="25.9" customHeight="1" x14ac:dyDescent="0.35">
      <c r="A346" s="8"/>
      <c r="B346" s="11"/>
      <c r="C346" s="11"/>
      <c r="D346" s="22"/>
    </row>
    <row r="347" spans="1:17" x14ac:dyDescent="0.35">
      <c r="A347" s="7"/>
      <c r="B347" s="8"/>
      <c r="C347" s="11"/>
      <c r="D347" s="27"/>
    </row>
    <row r="348" spans="1:17" x14ac:dyDescent="0.35">
      <c r="A348" s="7"/>
      <c r="C348" s="5"/>
      <c r="D348" s="25"/>
    </row>
    <row r="349" spans="1:17" x14ac:dyDescent="0.35">
      <c r="A349" s="7"/>
      <c r="C349" s="5"/>
      <c r="D349" s="25"/>
    </row>
    <row r="350" spans="1:17" x14ac:dyDescent="0.35">
      <c r="A350" s="7"/>
      <c r="C350" s="5"/>
      <c r="D350" s="25"/>
    </row>
    <row r="351" spans="1:17" x14ac:dyDescent="0.35">
      <c r="A351" s="7"/>
      <c r="C351" s="5"/>
      <c r="D351" s="25"/>
    </row>
    <row r="352" spans="1:17" x14ac:dyDescent="0.35">
      <c r="A352" s="7"/>
      <c r="C352" s="5"/>
      <c r="D352" s="25"/>
    </row>
    <row r="353" spans="1:4" x14ac:dyDescent="0.35">
      <c r="A353" s="7"/>
      <c r="C353" s="5"/>
      <c r="D353" s="25"/>
    </row>
    <row r="354" spans="1:4" x14ac:dyDescent="0.35">
      <c r="A354" s="7"/>
      <c r="C354" s="5"/>
      <c r="D354" s="25"/>
    </row>
    <row r="355" spans="1:4" x14ac:dyDescent="0.35">
      <c r="A355" s="7"/>
      <c r="C355" s="5"/>
      <c r="D355" s="25"/>
    </row>
    <row r="356" spans="1:4" x14ac:dyDescent="0.35">
      <c r="A356" s="7"/>
      <c r="C356" s="5"/>
      <c r="D356" s="25"/>
    </row>
    <row r="357" spans="1:4" x14ac:dyDescent="0.35">
      <c r="A357" s="7"/>
      <c r="C357" s="5"/>
      <c r="D357" s="25"/>
    </row>
    <row r="358" spans="1:4" x14ac:dyDescent="0.35">
      <c r="A358" s="7"/>
      <c r="C358" s="5"/>
      <c r="D358" s="25"/>
    </row>
    <row r="359" spans="1:4" x14ac:dyDescent="0.35">
      <c r="A359" s="7"/>
      <c r="C359" s="5"/>
      <c r="D359" s="25"/>
    </row>
    <row r="360" spans="1:4" x14ac:dyDescent="0.35">
      <c r="A360" s="7"/>
      <c r="C360" s="5"/>
      <c r="D360" s="25"/>
    </row>
    <row r="361" spans="1:4" x14ac:dyDescent="0.35">
      <c r="A361" s="7"/>
      <c r="C361" s="5"/>
      <c r="D361" s="25"/>
    </row>
    <row r="362" spans="1:4" x14ac:dyDescent="0.35">
      <c r="A362" s="7"/>
      <c r="C362" s="5"/>
      <c r="D362" s="25"/>
    </row>
    <row r="363" spans="1:4" x14ac:dyDescent="0.35">
      <c r="A363" s="7"/>
      <c r="C363" s="5"/>
      <c r="D363" s="25"/>
    </row>
    <row r="364" spans="1:4" x14ac:dyDescent="0.35">
      <c r="A364" s="7"/>
      <c r="C364" s="5"/>
      <c r="D364" s="25"/>
    </row>
    <row r="365" spans="1:4" x14ac:dyDescent="0.35">
      <c r="A365" s="7"/>
      <c r="C365" s="5"/>
      <c r="D365" s="25"/>
    </row>
    <row r="366" spans="1:4" x14ac:dyDescent="0.35">
      <c r="A366" s="7"/>
      <c r="C366" s="5"/>
      <c r="D366" s="25"/>
    </row>
    <row r="367" spans="1:4" x14ac:dyDescent="0.35">
      <c r="A367" s="7"/>
      <c r="C367" s="5"/>
      <c r="D367" s="25"/>
    </row>
    <row r="368" spans="1:4" x14ac:dyDescent="0.35">
      <c r="A368" s="7"/>
      <c r="C368" s="5"/>
      <c r="D368" s="25"/>
    </row>
    <row r="369" spans="1:4" x14ac:dyDescent="0.35">
      <c r="A369" s="7"/>
      <c r="C369" s="5"/>
      <c r="D369" s="25"/>
    </row>
    <row r="370" spans="1:4" x14ac:dyDescent="0.35">
      <c r="A370" s="7"/>
      <c r="C370" s="5"/>
      <c r="D370" s="25"/>
    </row>
    <row r="371" spans="1:4" x14ac:dyDescent="0.35">
      <c r="A371" s="7"/>
      <c r="C371" s="5"/>
      <c r="D371" s="25"/>
    </row>
    <row r="372" spans="1:4" x14ac:dyDescent="0.35">
      <c r="A372" s="7"/>
      <c r="C372" s="5"/>
      <c r="D372" s="25"/>
    </row>
    <row r="373" spans="1:4" x14ac:dyDescent="0.35">
      <c r="A373" s="7"/>
      <c r="C373" s="5"/>
      <c r="D373" s="25"/>
    </row>
    <row r="374" spans="1:4" x14ac:dyDescent="0.35">
      <c r="A374" s="7"/>
      <c r="C374" s="5"/>
      <c r="D374" s="25"/>
    </row>
    <row r="375" spans="1:4" x14ac:dyDescent="0.35">
      <c r="A375" s="7"/>
      <c r="C375" s="5"/>
      <c r="D375" s="25"/>
    </row>
    <row r="376" spans="1:4" x14ac:dyDescent="0.35">
      <c r="A376" s="7"/>
      <c r="C376" s="5"/>
      <c r="D376" s="25"/>
    </row>
    <row r="377" spans="1:4" x14ac:dyDescent="0.35">
      <c r="A377" s="7"/>
      <c r="C377" s="5"/>
      <c r="D377" s="25"/>
    </row>
    <row r="378" spans="1:4" x14ac:dyDescent="0.35">
      <c r="A378" s="7"/>
      <c r="C378" s="5"/>
      <c r="D378" s="25"/>
    </row>
    <row r="379" spans="1:4" x14ac:dyDescent="0.35">
      <c r="A379" s="7"/>
      <c r="C379" s="5"/>
      <c r="D379" s="25"/>
    </row>
    <row r="380" spans="1:4" x14ac:dyDescent="0.35">
      <c r="A380" s="7"/>
      <c r="C380" s="5"/>
      <c r="D380" s="25"/>
    </row>
    <row r="381" spans="1:4" x14ac:dyDescent="0.35">
      <c r="A381" s="7"/>
      <c r="C381" s="5"/>
      <c r="D381" s="25"/>
    </row>
    <row r="382" spans="1:4" x14ac:dyDescent="0.35">
      <c r="A382" s="7"/>
      <c r="C382" s="5"/>
      <c r="D382" s="25"/>
    </row>
    <row r="383" spans="1:4" x14ac:dyDescent="0.35">
      <c r="A383" s="7"/>
      <c r="C383" s="5"/>
      <c r="D383" s="25"/>
    </row>
    <row r="384" spans="1:4" x14ac:dyDescent="0.35">
      <c r="A384" s="7"/>
      <c r="C384" s="5"/>
      <c r="D384" s="25"/>
    </row>
    <row r="385" spans="1:4" x14ac:dyDescent="0.35">
      <c r="A385" s="7"/>
      <c r="C385" s="5"/>
      <c r="D385" s="25"/>
    </row>
    <row r="386" spans="1:4" x14ac:dyDescent="0.35">
      <c r="A386" s="7"/>
      <c r="C386" s="5"/>
      <c r="D386" s="25"/>
    </row>
    <row r="387" spans="1:4" x14ac:dyDescent="0.35">
      <c r="A387" s="7"/>
      <c r="C387" s="5"/>
      <c r="D387" s="25"/>
    </row>
    <row r="388" spans="1:4" x14ac:dyDescent="0.35">
      <c r="A388" s="7"/>
      <c r="C388" s="5"/>
      <c r="D388" s="25"/>
    </row>
    <row r="389" spans="1:4" x14ac:dyDescent="0.35">
      <c r="A389" s="7"/>
      <c r="C389" s="5"/>
      <c r="D389" s="25"/>
    </row>
    <row r="390" spans="1:4" x14ac:dyDescent="0.35">
      <c r="A390" s="7"/>
      <c r="C390" s="5"/>
      <c r="D390" s="25"/>
    </row>
    <row r="391" spans="1:4" x14ac:dyDescent="0.35">
      <c r="A391" s="7"/>
      <c r="C391" s="5"/>
      <c r="D391" s="25"/>
    </row>
    <row r="392" spans="1:4" x14ac:dyDescent="0.35">
      <c r="A392" s="7"/>
      <c r="C392" s="5"/>
      <c r="D392" s="25"/>
    </row>
    <row r="393" spans="1:4" x14ac:dyDescent="0.35">
      <c r="A393" s="7"/>
      <c r="C393" s="5"/>
      <c r="D393" s="25"/>
    </row>
    <row r="394" spans="1:4" x14ac:dyDescent="0.35">
      <c r="A394" s="7"/>
      <c r="C394" s="5"/>
      <c r="D394" s="25"/>
    </row>
    <row r="395" spans="1:4" x14ac:dyDescent="0.35">
      <c r="A395" s="7"/>
      <c r="C395" s="5"/>
      <c r="D395" s="25"/>
    </row>
    <row r="396" spans="1:4" x14ac:dyDescent="0.35">
      <c r="A396" s="7"/>
      <c r="C396" s="5"/>
      <c r="D396" s="25"/>
    </row>
    <row r="397" spans="1:4" x14ac:dyDescent="0.35">
      <c r="A397" s="7"/>
      <c r="C397" s="5"/>
      <c r="D397" s="25"/>
    </row>
    <row r="398" spans="1:4" x14ac:dyDescent="0.35">
      <c r="A398" s="7"/>
      <c r="C398" s="5"/>
      <c r="D398" s="25"/>
    </row>
    <row r="399" spans="1:4" x14ac:dyDescent="0.35">
      <c r="A399" s="7"/>
      <c r="C399" s="5"/>
      <c r="D399" s="25"/>
    </row>
    <row r="400" spans="1:4" x14ac:dyDescent="0.35">
      <c r="A400" s="7"/>
      <c r="C400" s="5"/>
      <c r="D400" s="25"/>
    </row>
    <row r="401" spans="1:4" x14ac:dyDescent="0.35">
      <c r="A401" s="7"/>
      <c r="C401" s="5"/>
      <c r="D401" s="25"/>
    </row>
    <row r="402" spans="1:4" x14ac:dyDescent="0.35">
      <c r="A402" s="7"/>
      <c r="C402" s="5"/>
      <c r="D402" s="25"/>
    </row>
    <row r="403" spans="1:4" x14ac:dyDescent="0.35">
      <c r="A403" s="7"/>
      <c r="C403" s="5"/>
      <c r="D403" s="25"/>
    </row>
    <row r="404" spans="1:4" x14ac:dyDescent="0.35">
      <c r="A404" s="7"/>
      <c r="C404" s="5"/>
      <c r="D404" s="25"/>
    </row>
    <row r="405" spans="1:4" x14ac:dyDescent="0.35">
      <c r="A405" s="7"/>
      <c r="C405" s="5"/>
      <c r="D405" s="25"/>
    </row>
    <row r="406" spans="1:4" x14ac:dyDescent="0.35">
      <c r="A406" s="7"/>
      <c r="C406" s="5"/>
      <c r="D406" s="25"/>
    </row>
    <row r="407" spans="1:4" x14ac:dyDescent="0.35">
      <c r="A407" s="7"/>
      <c r="C407" s="5"/>
      <c r="D407" s="25"/>
    </row>
    <row r="408" spans="1:4" x14ac:dyDescent="0.35">
      <c r="A408" s="7"/>
      <c r="C408" s="5"/>
      <c r="D408" s="25"/>
    </row>
    <row r="409" spans="1:4" x14ac:dyDescent="0.35">
      <c r="A409" s="7"/>
      <c r="C409" s="5"/>
      <c r="D409" s="25"/>
    </row>
    <row r="410" spans="1:4" x14ac:dyDescent="0.35">
      <c r="A410" s="7"/>
      <c r="C410" s="5"/>
      <c r="D410" s="25"/>
    </row>
    <row r="411" spans="1:4" x14ac:dyDescent="0.35">
      <c r="A411" s="7"/>
      <c r="C411" s="5"/>
      <c r="D411" s="25"/>
    </row>
    <row r="412" spans="1:4" x14ac:dyDescent="0.35">
      <c r="A412" s="7"/>
      <c r="C412" s="5"/>
      <c r="D412" s="25"/>
    </row>
    <row r="413" spans="1:4" x14ac:dyDescent="0.35">
      <c r="A413" s="7"/>
      <c r="C413" s="5"/>
      <c r="D413" s="25"/>
    </row>
    <row r="414" spans="1:4" x14ac:dyDescent="0.35">
      <c r="A414" s="7"/>
      <c r="C414" s="5"/>
      <c r="D414" s="25"/>
    </row>
    <row r="415" spans="1:4" x14ac:dyDescent="0.35">
      <c r="A415" s="7"/>
      <c r="C415" s="5"/>
      <c r="D415" s="25"/>
    </row>
    <row r="416" spans="1:4" x14ac:dyDescent="0.35">
      <c r="A416" s="7"/>
      <c r="C416" s="5"/>
      <c r="D416" s="25"/>
    </row>
    <row r="417" spans="1:4" x14ac:dyDescent="0.35">
      <c r="A417" s="7"/>
      <c r="C417" s="5"/>
      <c r="D417" s="25"/>
    </row>
    <row r="418" spans="1:4" x14ac:dyDescent="0.35">
      <c r="A418" s="7"/>
      <c r="C418" s="5"/>
      <c r="D418" s="25"/>
    </row>
    <row r="419" spans="1:4" x14ac:dyDescent="0.35">
      <c r="A419" s="7"/>
      <c r="C419" s="5"/>
      <c r="D419" s="25"/>
    </row>
    <row r="420" spans="1:4" x14ac:dyDescent="0.35">
      <c r="A420" s="7"/>
      <c r="C420" s="5"/>
      <c r="D420" s="25"/>
    </row>
    <row r="421" spans="1:4" x14ac:dyDescent="0.35">
      <c r="A421" s="7"/>
      <c r="C421" s="5"/>
      <c r="D421" s="25"/>
    </row>
    <row r="422" spans="1:4" x14ac:dyDescent="0.35">
      <c r="A422" s="7"/>
      <c r="C422" s="5"/>
      <c r="D422" s="25"/>
    </row>
    <row r="423" spans="1:4" x14ac:dyDescent="0.35">
      <c r="A423" s="7"/>
      <c r="C423" s="5"/>
      <c r="D423" s="25"/>
    </row>
    <row r="424" spans="1:4" x14ac:dyDescent="0.35">
      <c r="A424" s="7"/>
      <c r="C424" s="5"/>
      <c r="D424" s="25"/>
    </row>
    <row r="425" spans="1:4" x14ac:dyDescent="0.35">
      <c r="A425" s="7"/>
      <c r="C425" s="5"/>
      <c r="D425" s="25"/>
    </row>
    <row r="426" spans="1:4" x14ac:dyDescent="0.35">
      <c r="A426" s="7"/>
      <c r="C426" s="5"/>
      <c r="D426" s="25"/>
    </row>
    <row r="427" spans="1:4" x14ac:dyDescent="0.35">
      <c r="A427" s="7"/>
      <c r="C427" s="5"/>
      <c r="D427" s="25"/>
    </row>
    <row r="428" spans="1:4" x14ac:dyDescent="0.35">
      <c r="A428" s="7"/>
      <c r="C428" s="5"/>
      <c r="D428" s="25"/>
    </row>
    <row r="429" spans="1:4" x14ac:dyDescent="0.35">
      <c r="A429" s="7"/>
      <c r="C429" s="5"/>
      <c r="D429" s="25"/>
    </row>
    <row r="430" spans="1:4" x14ac:dyDescent="0.35">
      <c r="A430" s="7"/>
      <c r="C430" s="5"/>
      <c r="D430" s="25"/>
    </row>
    <row r="431" spans="1:4" x14ac:dyDescent="0.35">
      <c r="A431" s="7"/>
      <c r="C431" s="5"/>
      <c r="D431" s="25"/>
    </row>
    <row r="432" spans="1:4" x14ac:dyDescent="0.35">
      <c r="A432" s="7"/>
      <c r="C432" s="5"/>
      <c r="D432" s="25"/>
    </row>
    <row r="433" spans="1:4" x14ac:dyDescent="0.35">
      <c r="A433" s="7"/>
      <c r="C433" s="5"/>
      <c r="D433" s="25"/>
    </row>
    <row r="434" spans="1:4" x14ac:dyDescent="0.35">
      <c r="A434" s="7"/>
      <c r="C434" s="5"/>
      <c r="D434" s="25"/>
    </row>
    <row r="435" spans="1:4" x14ac:dyDescent="0.35">
      <c r="A435" s="7"/>
      <c r="C435" s="5"/>
      <c r="D435" s="25"/>
    </row>
    <row r="436" spans="1:4" x14ac:dyDescent="0.35">
      <c r="A436" s="7"/>
      <c r="C436" s="5"/>
      <c r="D436" s="25"/>
    </row>
    <row r="437" spans="1:4" x14ac:dyDescent="0.35">
      <c r="A437" s="7"/>
      <c r="C437" s="5"/>
      <c r="D437" s="25"/>
    </row>
    <row r="438" spans="1:4" x14ac:dyDescent="0.35">
      <c r="A438" s="7"/>
      <c r="C438" s="5"/>
      <c r="D438" s="25"/>
    </row>
    <row r="439" spans="1:4" x14ac:dyDescent="0.35">
      <c r="A439" s="7"/>
      <c r="C439" s="5"/>
      <c r="D439" s="25"/>
    </row>
    <row r="440" spans="1:4" x14ac:dyDescent="0.35">
      <c r="C440" s="5"/>
      <c r="D440" s="25"/>
    </row>
    <row r="441" spans="1:4" x14ac:dyDescent="0.35">
      <c r="C441" s="5"/>
      <c r="D441" s="25"/>
    </row>
    <row r="442" spans="1:4" x14ac:dyDescent="0.35">
      <c r="C442" s="5"/>
      <c r="D442" s="25"/>
    </row>
    <row r="443" spans="1:4" x14ac:dyDescent="0.35">
      <c r="C443" s="5"/>
      <c r="D443" s="25"/>
    </row>
    <row r="444" spans="1:4" x14ac:dyDescent="0.35">
      <c r="C444" s="5"/>
      <c r="D444" s="25"/>
    </row>
    <row r="445" spans="1:4" x14ac:dyDescent="0.35">
      <c r="C445" s="5"/>
      <c r="D445" s="25"/>
    </row>
    <row r="446" spans="1:4" x14ac:dyDescent="0.35">
      <c r="C446" s="5"/>
      <c r="D446" s="25"/>
    </row>
    <row r="447" spans="1:4" x14ac:dyDescent="0.35">
      <c r="C447" s="5"/>
      <c r="D447" s="25"/>
    </row>
    <row r="448" spans="1:4" x14ac:dyDescent="0.35">
      <c r="C448" s="5"/>
      <c r="D448" s="25"/>
    </row>
    <row r="449" spans="3:4" x14ac:dyDescent="0.35">
      <c r="C449" s="5"/>
      <c r="D449" s="25"/>
    </row>
    <row r="450" spans="3:4" x14ac:dyDescent="0.35">
      <c r="C450" s="5"/>
      <c r="D450" s="25"/>
    </row>
    <row r="451" spans="3:4" x14ac:dyDescent="0.35">
      <c r="C451" s="5"/>
      <c r="D451" s="25"/>
    </row>
    <row r="452" spans="3:4" x14ac:dyDescent="0.35">
      <c r="C452" s="5"/>
      <c r="D452" s="25"/>
    </row>
    <row r="453" spans="3:4" x14ac:dyDescent="0.35">
      <c r="C453" s="5"/>
      <c r="D453" s="25"/>
    </row>
    <row r="454" spans="3:4" x14ac:dyDescent="0.35">
      <c r="C454" s="5"/>
      <c r="D454" s="25"/>
    </row>
    <row r="455" spans="3:4" x14ac:dyDescent="0.35">
      <c r="C455" s="5"/>
      <c r="D455" s="25"/>
    </row>
    <row r="456" spans="3:4" x14ac:dyDescent="0.35">
      <c r="C456" s="5"/>
      <c r="D456" s="25"/>
    </row>
    <row r="457" spans="3:4" x14ac:dyDescent="0.35">
      <c r="C457" s="5"/>
      <c r="D457" s="25"/>
    </row>
    <row r="458" spans="3:4" x14ac:dyDescent="0.35">
      <c r="C458" s="5"/>
      <c r="D458" s="25"/>
    </row>
    <row r="459" spans="3:4" x14ac:dyDescent="0.35">
      <c r="C459" s="5"/>
      <c r="D459" s="25"/>
    </row>
    <row r="460" spans="3:4" x14ac:dyDescent="0.35">
      <c r="C460" s="5"/>
      <c r="D460" s="25"/>
    </row>
    <row r="461" spans="3:4" x14ac:dyDescent="0.35">
      <c r="C461" s="5"/>
      <c r="D461" s="25"/>
    </row>
    <row r="462" spans="3:4" x14ac:dyDescent="0.35">
      <c r="C462" s="5"/>
      <c r="D462" s="25"/>
    </row>
    <row r="463" spans="3:4" x14ac:dyDescent="0.35">
      <c r="C463" s="5"/>
      <c r="D463" s="25"/>
    </row>
    <row r="464" spans="3:4" x14ac:dyDescent="0.35">
      <c r="C464" s="5"/>
      <c r="D464" s="25"/>
    </row>
    <row r="465" spans="3:4" x14ac:dyDescent="0.35">
      <c r="C465" s="5"/>
      <c r="D465" s="25"/>
    </row>
    <row r="466" spans="3:4" x14ac:dyDescent="0.35">
      <c r="C466" s="5"/>
      <c r="D466" s="25"/>
    </row>
    <row r="467" spans="3:4" x14ac:dyDescent="0.35">
      <c r="C467" s="5"/>
      <c r="D467" s="25"/>
    </row>
    <row r="468" spans="3:4" x14ac:dyDescent="0.35">
      <c r="C468" s="5"/>
      <c r="D468" s="25"/>
    </row>
    <row r="469" spans="3:4" x14ac:dyDescent="0.35">
      <c r="C469" s="5"/>
      <c r="D469" s="25"/>
    </row>
    <row r="470" spans="3:4" x14ac:dyDescent="0.35">
      <c r="C470" s="5"/>
      <c r="D470" s="25"/>
    </row>
    <row r="471" spans="3:4" x14ac:dyDescent="0.35">
      <c r="C471" s="5"/>
      <c r="D471" s="25"/>
    </row>
    <row r="472" spans="3:4" x14ac:dyDescent="0.35">
      <c r="C472" s="5"/>
      <c r="D472" s="25"/>
    </row>
    <row r="473" spans="3:4" x14ac:dyDescent="0.35">
      <c r="C473" s="5"/>
      <c r="D473" s="25"/>
    </row>
    <row r="474" spans="3:4" x14ac:dyDescent="0.35">
      <c r="C474" s="5"/>
      <c r="D474" s="25"/>
    </row>
    <row r="475" spans="3:4" x14ac:dyDescent="0.35">
      <c r="C475" s="5"/>
      <c r="D475" s="25"/>
    </row>
    <row r="476" spans="3:4" x14ac:dyDescent="0.35">
      <c r="C476" s="5"/>
      <c r="D476" s="25"/>
    </row>
    <row r="477" spans="3:4" x14ac:dyDescent="0.35">
      <c r="C477" s="5"/>
      <c r="D477" s="25"/>
    </row>
    <row r="478" spans="3:4" x14ac:dyDescent="0.35">
      <c r="C478" s="5"/>
      <c r="D478" s="25"/>
    </row>
    <row r="479" spans="3:4" x14ac:dyDescent="0.35">
      <c r="C479" s="5"/>
      <c r="D479" s="25"/>
    </row>
    <row r="480" spans="3:4" x14ac:dyDescent="0.35">
      <c r="C480" s="5"/>
      <c r="D480" s="25"/>
    </row>
    <row r="481" spans="3:4" x14ac:dyDescent="0.35">
      <c r="C481" s="5"/>
      <c r="D481" s="25"/>
    </row>
    <row r="482" spans="3:4" x14ac:dyDescent="0.35">
      <c r="C482" s="5"/>
      <c r="D482" s="25"/>
    </row>
    <row r="483" spans="3:4" x14ac:dyDescent="0.35">
      <c r="C483" s="5"/>
      <c r="D483" s="25"/>
    </row>
    <row r="484" spans="3:4" x14ac:dyDescent="0.35">
      <c r="C484" s="5"/>
      <c r="D484" s="25"/>
    </row>
    <row r="485" spans="3:4" x14ac:dyDescent="0.35">
      <c r="C485" s="5"/>
      <c r="D485" s="25"/>
    </row>
    <row r="486" spans="3:4" x14ac:dyDescent="0.35">
      <c r="C486" s="5"/>
      <c r="D486" s="25"/>
    </row>
    <row r="487" spans="3:4" x14ac:dyDescent="0.35">
      <c r="C487" s="5"/>
      <c r="D487" s="25"/>
    </row>
    <row r="488" spans="3:4" x14ac:dyDescent="0.35">
      <c r="C488" s="5"/>
      <c r="D488" s="25"/>
    </row>
    <row r="489" spans="3:4" x14ac:dyDescent="0.35">
      <c r="C489" s="5"/>
      <c r="D489" s="25"/>
    </row>
    <row r="490" spans="3:4" x14ac:dyDescent="0.35">
      <c r="C490" s="5"/>
      <c r="D490" s="25"/>
    </row>
    <row r="491" spans="3:4" x14ac:dyDescent="0.35">
      <c r="C491" s="5"/>
      <c r="D491" s="25"/>
    </row>
    <row r="492" spans="3:4" x14ac:dyDescent="0.35">
      <c r="C492" s="5"/>
      <c r="D492" s="25"/>
    </row>
    <row r="493" spans="3:4" x14ac:dyDescent="0.35">
      <c r="C493" s="5"/>
      <c r="D493" s="25"/>
    </row>
    <row r="494" spans="3:4" x14ac:dyDescent="0.35">
      <c r="C494" s="5"/>
      <c r="D494" s="25"/>
    </row>
    <row r="495" spans="3:4" x14ac:dyDescent="0.35">
      <c r="C495" s="5"/>
      <c r="D495" s="25"/>
    </row>
    <row r="496" spans="3:4" x14ac:dyDescent="0.35">
      <c r="C496" s="5"/>
      <c r="D496" s="25"/>
    </row>
    <row r="497" spans="3:4" x14ac:dyDescent="0.35">
      <c r="C497" s="5"/>
      <c r="D497" s="25"/>
    </row>
    <row r="498" spans="3:4" x14ac:dyDescent="0.35">
      <c r="C498" s="5"/>
      <c r="D498" s="25"/>
    </row>
    <row r="499" spans="3:4" x14ac:dyDescent="0.35">
      <c r="C499" s="5"/>
      <c r="D499" s="25"/>
    </row>
    <row r="500" spans="3:4" x14ac:dyDescent="0.35">
      <c r="C500" s="5"/>
      <c r="D500" s="25"/>
    </row>
    <row r="501" spans="3:4" x14ac:dyDescent="0.35">
      <c r="C501" s="5"/>
      <c r="D501" s="25"/>
    </row>
    <row r="502" spans="3:4" x14ac:dyDescent="0.35">
      <c r="C502" s="5"/>
      <c r="D502" s="25"/>
    </row>
    <row r="503" spans="3:4" x14ac:dyDescent="0.35">
      <c r="C503" s="5"/>
      <c r="D503" s="25"/>
    </row>
    <row r="504" spans="3:4" x14ac:dyDescent="0.35">
      <c r="C504" s="5"/>
      <c r="D504" s="25"/>
    </row>
    <row r="505" spans="3:4" x14ac:dyDescent="0.35">
      <c r="C505" s="5"/>
      <c r="D505" s="25"/>
    </row>
    <row r="506" spans="3:4" x14ac:dyDescent="0.35">
      <c r="C506" s="5"/>
      <c r="D506" s="25"/>
    </row>
    <row r="507" spans="3:4" x14ac:dyDescent="0.35">
      <c r="C507" s="5"/>
      <c r="D507" s="25"/>
    </row>
    <row r="508" spans="3:4" x14ac:dyDescent="0.35">
      <c r="C508" s="5"/>
      <c r="D508" s="25"/>
    </row>
    <row r="509" spans="3:4" x14ac:dyDescent="0.35">
      <c r="C509" s="5"/>
      <c r="D509" s="25"/>
    </row>
    <row r="510" spans="3:4" x14ac:dyDescent="0.35">
      <c r="C510" s="5"/>
      <c r="D510" s="25"/>
    </row>
    <row r="511" spans="3:4" x14ac:dyDescent="0.35">
      <c r="C511" s="5"/>
      <c r="D511" s="25"/>
    </row>
    <row r="512" spans="3:4" x14ac:dyDescent="0.35">
      <c r="C512" s="5"/>
      <c r="D512" s="25"/>
    </row>
    <row r="513" spans="3:4" x14ac:dyDescent="0.35">
      <c r="C513" s="5"/>
      <c r="D513" s="25"/>
    </row>
    <row r="514" spans="3:4" x14ac:dyDescent="0.35">
      <c r="C514" s="5"/>
      <c r="D514" s="25"/>
    </row>
    <row r="515" spans="3:4" x14ac:dyDescent="0.35">
      <c r="C515" s="5"/>
      <c r="D515" s="25"/>
    </row>
    <row r="516" spans="3:4" x14ac:dyDescent="0.35">
      <c r="C516" s="5"/>
      <c r="D516" s="25"/>
    </row>
    <row r="517" spans="3:4" x14ac:dyDescent="0.35">
      <c r="C517" s="5"/>
      <c r="D517" s="25"/>
    </row>
    <row r="518" spans="3:4" x14ac:dyDescent="0.35">
      <c r="C518" s="5"/>
      <c r="D518" s="25"/>
    </row>
    <row r="519" spans="3:4" x14ac:dyDescent="0.35">
      <c r="C519" s="5"/>
      <c r="D519" s="25"/>
    </row>
    <row r="520" spans="3:4" x14ac:dyDescent="0.35">
      <c r="C520" s="5"/>
      <c r="D520" s="25"/>
    </row>
    <row r="521" spans="3:4" x14ac:dyDescent="0.35">
      <c r="C521" s="5"/>
      <c r="D521" s="25"/>
    </row>
    <row r="522" spans="3:4" x14ac:dyDescent="0.35">
      <c r="C522" s="5"/>
      <c r="D522" s="25"/>
    </row>
    <row r="523" spans="3:4" x14ac:dyDescent="0.35">
      <c r="C523" s="5"/>
      <c r="D523" s="25"/>
    </row>
    <row r="524" spans="3:4" x14ac:dyDescent="0.35">
      <c r="C524" s="5"/>
      <c r="D524" s="25"/>
    </row>
    <row r="525" spans="3:4" x14ac:dyDescent="0.35">
      <c r="C525" s="5"/>
      <c r="D525" s="25"/>
    </row>
    <row r="526" spans="3:4" x14ac:dyDescent="0.35">
      <c r="C526" s="5"/>
      <c r="D526" s="25"/>
    </row>
    <row r="527" spans="3:4" x14ac:dyDescent="0.35">
      <c r="C527" s="5"/>
      <c r="D527" s="25"/>
    </row>
    <row r="528" spans="3:4" x14ac:dyDescent="0.35">
      <c r="C528" s="5"/>
      <c r="D528" s="25"/>
    </row>
    <row r="529" spans="3:4" x14ac:dyDescent="0.35">
      <c r="C529" s="5"/>
      <c r="D529" s="25"/>
    </row>
    <row r="530" spans="3:4" x14ac:dyDescent="0.35">
      <c r="C530" s="5"/>
      <c r="D530" s="25"/>
    </row>
    <row r="531" spans="3:4" x14ac:dyDescent="0.35">
      <c r="C531" s="5"/>
      <c r="D531" s="25"/>
    </row>
    <row r="532" spans="3:4" x14ac:dyDescent="0.35">
      <c r="C532" s="5"/>
      <c r="D532" s="25"/>
    </row>
    <row r="533" spans="3:4" x14ac:dyDescent="0.35">
      <c r="C533" s="5"/>
      <c r="D533" s="25"/>
    </row>
    <row r="534" spans="3:4" x14ac:dyDescent="0.35">
      <c r="C534" s="5"/>
      <c r="D534" s="25"/>
    </row>
    <row r="535" spans="3:4" x14ac:dyDescent="0.35">
      <c r="C535" s="5"/>
      <c r="D535" s="25"/>
    </row>
    <row r="536" spans="3:4" x14ac:dyDescent="0.35">
      <c r="C536" s="5"/>
      <c r="D536" s="25"/>
    </row>
    <row r="537" spans="3:4" x14ac:dyDescent="0.35">
      <c r="C537" s="5"/>
      <c r="D537" s="25"/>
    </row>
    <row r="538" spans="3:4" x14ac:dyDescent="0.35">
      <c r="C538" s="5"/>
      <c r="D538" s="25"/>
    </row>
    <row r="539" spans="3:4" x14ac:dyDescent="0.35">
      <c r="C539" s="5"/>
      <c r="D539" s="25"/>
    </row>
    <row r="540" spans="3:4" x14ac:dyDescent="0.35">
      <c r="C540" s="5"/>
      <c r="D540" s="25"/>
    </row>
    <row r="541" spans="3:4" x14ac:dyDescent="0.35">
      <c r="C541" s="5"/>
      <c r="D541" s="25"/>
    </row>
    <row r="542" spans="3:4" x14ac:dyDescent="0.35">
      <c r="C542" s="5"/>
      <c r="D542" s="25"/>
    </row>
    <row r="543" spans="3:4" x14ac:dyDescent="0.35">
      <c r="C543" s="5"/>
      <c r="D543" s="25"/>
    </row>
    <row r="544" spans="3:4" x14ac:dyDescent="0.35">
      <c r="C544" s="5"/>
      <c r="D544" s="25"/>
    </row>
    <row r="545" spans="3:4" x14ac:dyDescent="0.35">
      <c r="C545" s="5"/>
      <c r="D545" s="25"/>
    </row>
    <row r="546" spans="3:4" x14ac:dyDescent="0.35">
      <c r="C546" s="5"/>
      <c r="D546" s="25"/>
    </row>
    <row r="547" spans="3:4" x14ac:dyDescent="0.35">
      <c r="C547" s="5"/>
      <c r="D547" s="25"/>
    </row>
    <row r="548" spans="3:4" x14ac:dyDescent="0.35">
      <c r="C548" s="5"/>
      <c r="D548" s="25"/>
    </row>
    <row r="549" spans="3:4" x14ac:dyDescent="0.35">
      <c r="C549" s="5"/>
      <c r="D549" s="25"/>
    </row>
    <row r="550" spans="3:4" x14ac:dyDescent="0.35">
      <c r="C550" s="5"/>
      <c r="D550" s="25"/>
    </row>
    <row r="551" spans="3:4" x14ac:dyDescent="0.35">
      <c r="C551" s="5"/>
      <c r="D551" s="25"/>
    </row>
    <row r="552" spans="3:4" x14ac:dyDescent="0.35">
      <c r="C552" s="5"/>
      <c r="D552" s="25"/>
    </row>
    <row r="553" spans="3:4" x14ac:dyDescent="0.35">
      <c r="C553" s="5"/>
      <c r="D553" s="25"/>
    </row>
    <row r="554" spans="3:4" x14ac:dyDescent="0.35">
      <c r="C554" s="5"/>
      <c r="D554" s="25"/>
    </row>
    <row r="555" spans="3:4" x14ac:dyDescent="0.35">
      <c r="C555" s="5"/>
      <c r="D555" s="25"/>
    </row>
    <row r="556" spans="3:4" x14ac:dyDescent="0.35">
      <c r="C556" s="5"/>
      <c r="D556" s="25"/>
    </row>
    <row r="557" spans="3:4" x14ac:dyDescent="0.35">
      <c r="C557" s="5"/>
      <c r="D557" s="25"/>
    </row>
    <row r="558" spans="3:4" x14ac:dyDescent="0.35">
      <c r="C558" s="5"/>
      <c r="D558" s="25"/>
    </row>
    <row r="559" spans="3:4" x14ac:dyDescent="0.35">
      <c r="C559" s="5"/>
      <c r="D559" s="25"/>
    </row>
    <row r="560" spans="3:4" x14ac:dyDescent="0.35">
      <c r="C560" s="5"/>
      <c r="D560" s="25"/>
    </row>
    <row r="561" spans="3:4" x14ac:dyDescent="0.35">
      <c r="C561" s="5"/>
      <c r="D561" s="25"/>
    </row>
    <row r="562" spans="3:4" x14ac:dyDescent="0.35">
      <c r="C562" s="5"/>
      <c r="D562" s="25"/>
    </row>
    <row r="563" spans="3:4" x14ac:dyDescent="0.35">
      <c r="C563" s="5"/>
      <c r="D563" s="25"/>
    </row>
    <row r="564" spans="3:4" x14ac:dyDescent="0.35">
      <c r="C564" s="5"/>
      <c r="D564" s="25"/>
    </row>
    <row r="565" spans="3:4" x14ac:dyDescent="0.35">
      <c r="C565" s="5"/>
      <c r="D565" s="25"/>
    </row>
    <row r="566" spans="3:4" x14ac:dyDescent="0.35">
      <c r="C566" s="5"/>
      <c r="D566" s="25"/>
    </row>
    <row r="567" spans="3:4" x14ac:dyDescent="0.35">
      <c r="C567" s="5"/>
      <c r="D567" s="25"/>
    </row>
    <row r="568" spans="3:4" x14ac:dyDescent="0.35">
      <c r="C568" s="5"/>
      <c r="D568" s="25"/>
    </row>
    <row r="569" spans="3:4" x14ac:dyDescent="0.35">
      <c r="C569" s="5"/>
      <c r="D569" s="25"/>
    </row>
    <row r="570" spans="3:4" x14ac:dyDescent="0.35">
      <c r="C570" s="5"/>
      <c r="D570" s="25"/>
    </row>
    <row r="571" spans="3:4" x14ac:dyDescent="0.35">
      <c r="C571" s="5"/>
      <c r="D571" s="25"/>
    </row>
    <row r="572" spans="3:4" x14ac:dyDescent="0.35">
      <c r="C572" s="5"/>
      <c r="D572" s="25"/>
    </row>
    <row r="573" spans="3:4" x14ac:dyDescent="0.35">
      <c r="C573" s="5"/>
      <c r="D573" s="25"/>
    </row>
    <row r="574" spans="3:4" x14ac:dyDescent="0.35">
      <c r="C574" s="5"/>
      <c r="D574" s="25"/>
    </row>
    <row r="575" spans="3:4" x14ac:dyDescent="0.35">
      <c r="C575" s="5"/>
      <c r="D575" s="25"/>
    </row>
    <row r="576" spans="3:4" x14ac:dyDescent="0.35">
      <c r="C576" s="5"/>
      <c r="D576" s="25"/>
    </row>
    <row r="577" spans="3:4" x14ac:dyDescent="0.35">
      <c r="C577" s="5"/>
      <c r="D577" s="25"/>
    </row>
    <row r="578" spans="3:4" x14ac:dyDescent="0.35">
      <c r="C578" s="5"/>
      <c r="D578" s="25"/>
    </row>
    <row r="579" spans="3:4" x14ac:dyDescent="0.35">
      <c r="C579" s="5"/>
      <c r="D579" s="25"/>
    </row>
    <row r="580" spans="3:4" x14ac:dyDescent="0.35">
      <c r="C580" s="5"/>
      <c r="D580" s="25"/>
    </row>
    <row r="581" spans="3:4" x14ac:dyDescent="0.35">
      <c r="C581" s="5"/>
      <c r="D581" s="25"/>
    </row>
    <row r="582" spans="3:4" x14ac:dyDescent="0.35">
      <c r="C582" s="5"/>
      <c r="D582" s="25"/>
    </row>
    <row r="583" spans="3:4" x14ac:dyDescent="0.35">
      <c r="C583" s="5"/>
      <c r="D583" s="25"/>
    </row>
    <row r="584" spans="3:4" x14ac:dyDescent="0.35">
      <c r="C584" s="5"/>
      <c r="D584" s="25"/>
    </row>
    <row r="585" spans="3:4" x14ac:dyDescent="0.35">
      <c r="C585" s="5"/>
      <c r="D585" s="25"/>
    </row>
    <row r="586" spans="3:4" x14ac:dyDescent="0.35">
      <c r="C586" s="5"/>
      <c r="D586" s="25"/>
    </row>
    <row r="587" spans="3:4" x14ac:dyDescent="0.35">
      <c r="C587" s="5"/>
      <c r="D587" s="25"/>
    </row>
    <row r="588" spans="3:4" x14ac:dyDescent="0.35">
      <c r="C588" s="5"/>
      <c r="D588" s="25"/>
    </row>
    <row r="589" spans="3:4" x14ac:dyDescent="0.35">
      <c r="C589" s="5"/>
      <c r="D589" s="25"/>
    </row>
    <row r="590" spans="3:4" x14ac:dyDescent="0.35">
      <c r="C590" s="5"/>
      <c r="D590" s="25"/>
    </row>
    <row r="591" spans="3:4" x14ac:dyDescent="0.35">
      <c r="C591" s="5"/>
      <c r="D591" s="25"/>
    </row>
    <row r="592" spans="3:4" x14ac:dyDescent="0.35">
      <c r="C592" s="5"/>
      <c r="D592" s="25"/>
    </row>
    <row r="593" spans="3:4" x14ac:dyDescent="0.35">
      <c r="C593" s="5"/>
      <c r="D593" s="25"/>
    </row>
    <row r="594" spans="3:4" x14ac:dyDescent="0.35">
      <c r="C594" s="5"/>
      <c r="D594" s="25"/>
    </row>
    <row r="595" spans="3:4" x14ac:dyDescent="0.35">
      <c r="C595" s="5"/>
      <c r="D595" s="25"/>
    </row>
    <row r="596" spans="3:4" x14ac:dyDescent="0.35">
      <c r="C596" s="5"/>
      <c r="D596" s="25"/>
    </row>
    <row r="597" spans="3:4" x14ac:dyDescent="0.35">
      <c r="C597" s="5"/>
      <c r="D597" s="25"/>
    </row>
    <row r="598" spans="3:4" x14ac:dyDescent="0.35">
      <c r="C598" s="5"/>
      <c r="D598" s="25"/>
    </row>
    <row r="599" spans="3:4" x14ac:dyDescent="0.35">
      <c r="C599" s="5"/>
      <c r="D599" s="25"/>
    </row>
    <row r="600" spans="3:4" x14ac:dyDescent="0.35">
      <c r="C600" s="5"/>
      <c r="D600" s="25"/>
    </row>
    <row r="601" spans="3:4" x14ac:dyDescent="0.35">
      <c r="C601" s="5"/>
      <c r="D601" s="25"/>
    </row>
    <row r="602" spans="3:4" x14ac:dyDescent="0.35">
      <c r="C602" s="5"/>
      <c r="D602" s="25"/>
    </row>
    <row r="603" spans="3:4" x14ac:dyDescent="0.35">
      <c r="C603" s="5"/>
      <c r="D603" s="25"/>
    </row>
    <row r="604" spans="3:4" x14ac:dyDescent="0.35">
      <c r="C604" s="5"/>
      <c r="D604" s="25"/>
    </row>
    <row r="605" spans="3:4" x14ac:dyDescent="0.35">
      <c r="C605" s="5"/>
      <c r="D605" s="25"/>
    </row>
    <row r="606" spans="3:4" x14ac:dyDescent="0.35">
      <c r="C606" s="5"/>
      <c r="D606" s="25"/>
    </row>
    <row r="607" spans="3:4" x14ac:dyDescent="0.35">
      <c r="C607" s="5"/>
      <c r="D607" s="25"/>
    </row>
    <row r="608" spans="3:4" x14ac:dyDescent="0.35">
      <c r="C608" s="5"/>
      <c r="D608" s="25"/>
    </row>
    <row r="609" spans="3:4" x14ac:dyDescent="0.35">
      <c r="C609" s="5"/>
      <c r="D609" s="25"/>
    </row>
    <row r="610" spans="3:4" x14ac:dyDescent="0.35">
      <c r="C610" s="5"/>
      <c r="D610" s="25"/>
    </row>
    <row r="611" spans="3:4" x14ac:dyDescent="0.35">
      <c r="C611" s="5"/>
      <c r="D611" s="25"/>
    </row>
    <row r="612" spans="3:4" x14ac:dyDescent="0.35">
      <c r="C612" s="5"/>
      <c r="D612" s="25"/>
    </row>
    <row r="613" spans="3:4" x14ac:dyDescent="0.35">
      <c r="C613" s="5"/>
      <c r="D613" s="25"/>
    </row>
    <row r="614" spans="3:4" x14ac:dyDescent="0.35">
      <c r="C614" s="5"/>
      <c r="D614" s="25"/>
    </row>
    <row r="615" spans="3:4" x14ac:dyDescent="0.35">
      <c r="C615" s="5"/>
      <c r="D615" s="25"/>
    </row>
    <row r="616" spans="3:4" x14ac:dyDescent="0.35">
      <c r="C616" s="5"/>
      <c r="D616" s="25"/>
    </row>
    <row r="617" spans="3:4" x14ac:dyDescent="0.35">
      <c r="C617" s="5"/>
      <c r="D617" s="25"/>
    </row>
    <row r="618" spans="3:4" x14ac:dyDescent="0.35">
      <c r="C618" s="5"/>
      <c r="D618" s="25"/>
    </row>
    <row r="619" spans="3:4" x14ac:dyDescent="0.35">
      <c r="C619" s="5"/>
      <c r="D619" s="25"/>
    </row>
    <row r="620" spans="3:4" x14ac:dyDescent="0.35">
      <c r="C620" s="5"/>
      <c r="D620" s="25"/>
    </row>
    <row r="621" spans="3:4" x14ac:dyDescent="0.35">
      <c r="C621" s="5"/>
      <c r="D621" s="25"/>
    </row>
    <row r="622" spans="3:4" x14ac:dyDescent="0.35">
      <c r="C622" s="5"/>
      <c r="D622" s="25"/>
    </row>
    <row r="623" spans="3:4" x14ac:dyDescent="0.35">
      <c r="C623" s="5"/>
      <c r="D623" s="25"/>
    </row>
    <row r="624" spans="3:4" x14ac:dyDescent="0.35">
      <c r="C624" s="5"/>
      <c r="D624" s="25"/>
    </row>
    <row r="625" spans="3:4" x14ac:dyDescent="0.35">
      <c r="C625" s="5"/>
      <c r="D625" s="25"/>
    </row>
    <row r="626" spans="3:4" x14ac:dyDescent="0.35">
      <c r="C626" s="5"/>
      <c r="D626" s="25"/>
    </row>
    <row r="627" spans="3:4" x14ac:dyDescent="0.35">
      <c r="C627" s="5"/>
      <c r="D627" s="25"/>
    </row>
    <row r="628" spans="3:4" x14ac:dyDescent="0.35">
      <c r="C628" s="5"/>
      <c r="D628" s="25"/>
    </row>
    <row r="629" spans="3:4" x14ac:dyDescent="0.35">
      <c r="C629" s="5"/>
      <c r="D629" s="25"/>
    </row>
    <row r="630" spans="3:4" x14ac:dyDescent="0.35">
      <c r="C630" s="5"/>
      <c r="D630" s="25"/>
    </row>
    <row r="631" spans="3:4" x14ac:dyDescent="0.35">
      <c r="C631" s="5"/>
      <c r="D631" s="25"/>
    </row>
    <row r="632" spans="3:4" x14ac:dyDescent="0.35">
      <c r="C632" s="5"/>
      <c r="D632" s="25"/>
    </row>
    <row r="633" spans="3:4" x14ac:dyDescent="0.35">
      <c r="C633" s="5"/>
      <c r="D633" s="25"/>
    </row>
    <row r="634" spans="3:4" x14ac:dyDescent="0.35">
      <c r="C634" s="5"/>
      <c r="D634" s="25"/>
    </row>
    <row r="635" spans="3:4" x14ac:dyDescent="0.35">
      <c r="C635" s="5"/>
      <c r="D635" s="25"/>
    </row>
    <row r="636" spans="3:4" x14ac:dyDescent="0.35">
      <c r="C636" s="5"/>
      <c r="D636" s="25"/>
    </row>
    <row r="637" spans="3:4" x14ac:dyDescent="0.35">
      <c r="C637" s="5"/>
      <c r="D637" s="25"/>
    </row>
    <row r="638" spans="3:4" x14ac:dyDescent="0.35">
      <c r="C638" s="5"/>
      <c r="D638" s="25"/>
    </row>
    <row r="639" spans="3:4" x14ac:dyDescent="0.35">
      <c r="C639" s="5"/>
      <c r="D639" s="25"/>
    </row>
    <row r="640" spans="3:4" x14ac:dyDescent="0.35">
      <c r="C640" s="5"/>
      <c r="D640" s="25"/>
    </row>
    <row r="641" spans="3:4" x14ac:dyDescent="0.35">
      <c r="C641" s="5"/>
      <c r="D641" s="25"/>
    </row>
    <row r="642" spans="3:4" x14ac:dyDescent="0.35">
      <c r="C642" s="5"/>
      <c r="D642" s="25"/>
    </row>
    <row r="643" spans="3:4" x14ac:dyDescent="0.35">
      <c r="C643" s="5"/>
      <c r="D643" s="25"/>
    </row>
    <row r="644" spans="3:4" x14ac:dyDescent="0.35">
      <c r="C644" s="5"/>
      <c r="D644" s="25"/>
    </row>
    <row r="645" spans="3:4" x14ac:dyDescent="0.35">
      <c r="C645" s="5"/>
      <c r="D645" s="25"/>
    </row>
    <row r="646" spans="3:4" x14ac:dyDescent="0.35">
      <c r="C646" s="5"/>
      <c r="D646" s="25"/>
    </row>
    <row r="647" spans="3:4" x14ac:dyDescent="0.35">
      <c r="C647" s="5"/>
      <c r="D647" s="25"/>
    </row>
    <row r="648" spans="3:4" x14ac:dyDescent="0.35">
      <c r="C648" s="5"/>
      <c r="D648" s="25"/>
    </row>
    <row r="649" spans="3:4" x14ac:dyDescent="0.35">
      <c r="C649" s="5"/>
      <c r="D649" s="25"/>
    </row>
    <row r="650" spans="3:4" x14ac:dyDescent="0.35">
      <c r="C650" s="5"/>
      <c r="D650" s="25"/>
    </row>
    <row r="651" spans="3:4" x14ac:dyDescent="0.35">
      <c r="C651" s="5"/>
      <c r="D651" s="25"/>
    </row>
    <row r="652" spans="3:4" x14ac:dyDescent="0.35">
      <c r="C652" s="5"/>
      <c r="D652" s="25"/>
    </row>
    <row r="653" spans="3:4" x14ac:dyDescent="0.35">
      <c r="C653" s="5"/>
      <c r="D653" s="25"/>
    </row>
    <row r="654" spans="3:4" x14ac:dyDescent="0.35">
      <c r="C654" s="5"/>
      <c r="D654" s="25"/>
    </row>
    <row r="655" spans="3:4" x14ac:dyDescent="0.35">
      <c r="C655" s="5"/>
      <c r="D655" s="25"/>
    </row>
    <row r="656" spans="3:4" x14ac:dyDescent="0.35">
      <c r="C656" s="5"/>
      <c r="D656" s="25"/>
    </row>
    <row r="657" spans="3:4" x14ac:dyDescent="0.35">
      <c r="C657" s="5"/>
      <c r="D657" s="25"/>
    </row>
    <row r="658" spans="3:4" x14ac:dyDescent="0.35">
      <c r="C658" s="5"/>
      <c r="D658" s="25"/>
    </row>
    <row r="659" spans="3:4" x14ac:dyDescent="0.35">
      <c r="C659" s="5"/>
      <c r="D659" s="25"/>
    </row>
    <row r="660" spans="3:4" x14ac:dyDescent="0.35">
      <c r="C660" s="5"/>
      <c r="D660" s="25"/>
    </row>
    <row r="661" spans="3:4" x14ac:dyDescent="0.35">
      <c r="C661" s="5"/>
      <c r="D661" s="25"/>
    </row>
    <row r="662" spans="3:4" x14ac:dyDescent="0.35">
      <c r="C662" s="5"/>
      <c r="D662" s="25"/>
    </row>
    <row r="663" spans="3:4" x14ac:dyDescent="0.35">
      <c r="C663" s="5"/>
      <c r="D663" s="25"/>
    </row>
    <row r="664" spans="3:4" x14ac:dyDescent="0.35">
      <c r="C664" s="5"/>
      <c r="D664" s="25"/>
    </row>
    <row r="665" spans="3:4" x14ac:dyDescent="0.35">
      <c r="C665" s="5"/>
      <c r="D665" s="25"/>
    </row>
    <row r="666" spans="3:4" x14ac:dyDescent="0.35">
      <c r="C666" s="5"/>
      <c r="D666" s="25"/>
    </row>
    <row r="667" spans="3:4" x14ac:dyDescent="0.35">
      <c r="C667" s="5"/>
      <c r="D667" s="25"/>
    </row>
    <row r="668" spans="3:4" x14ac:dyDescent="0.35">
      <c r="C668" s="5"/>
      <c r="D668" s="25"/>
    </row>
    <row r="669" spans="3:4" x14ac:dyDescent="0.35">
      <c r="C669" s="5"/>
      <c r="D669" s="25"/>
    </row>
    <row r="670" spans="3:4" x14ac:dyDescent="0.35">
      <c r="C670" s="5"/>
      <c r="D670" s="25"/>
    </row>
    <row r="671" spans="3:4" x14ac:dyDescent="0.35">
      <c r="C671" s="5"/>
      <c r="D671" s="25"/>
    </row>
    <row r="672" spans="3:4" x14ac:dyDescent="0.35">
      <c r="C672" s="5"/>
      <c r="D672" s="25"/>
    </row>
    <row r="673" spans="3:4" x14ac:dyDescent="0.35">
      <c r="C673" s="5"/>
      <c r="D673" s="25"/>
    </row>
    <row r="674" spans="3:4" x14ac:dyDescent="0.35">
      <c r="C674" s="5"/>
      <c r="D674" s="25"/>
    </row>
    <row r="675" spans="3:4" x14ac:dyDescent="0.35">
      <c r="C675" s="5"/>
      <c r="D675" s="25"/>
    </row>
    <row r="676" spans="3:4" x14ac:dyDescent="0.35">
      <c r="C676" s="5"/>
      <c r="D676" s="25"/>
    </row>
    <row r="677" spans="3:4" x14ac:dyDescent="0.35">
      <c r="C677" s="5"/>
      <c r="D677" s="25"/>
    </row>
    <row r="678" spans="3:4" x14ac:dyDescent="0.35">
      <c r="C678" s="5"/>
      <c r="D678" s="25"/>
    </row>
    <row r="679" spans="3:4" x14ac:dyDescent="0.35">
      <c r="C679" s="5"/>
      <c r="D679" s="25"/>
    </row>
    <row r="680" spans="3:4" x14ac:dyDescent="0.35">
      <c r="C680" s="5"/>
      <c r="D680" s="25"/>
    </row>
    <row r="681" spans="3:4" x14ac:dyDescent="0.35">
      <c r="C681" s="5"/>
      <c r="D681" s="25"/>
    </row>
    <row r="682" spans="3:4" x14ac:dyDescent="0.35">
      <c r="C682" s="5"/>
      <c r="D682" s="25"/>
    </row>
    <row r="683" spans="3:4" x14ac:dyDescent="0.35">
      <c r="C683" s="5"/>
      <c r="D683" s="25"/>
    </row>
    <row r="684" spans="3:4" x14ac:dyDescent="0.35">
      <c r="C684" s="5"/>
      <c r="D684" s="25"/>
    </row>
    <row r="685" spans="3:4" x14ac:dyDescent="0.35">
      <c r="C685" s="5"/>
      <c r="D685" s="25"/>
    </row>
    <row r="686" spans="3:4" x14ac:dyDescent="0.35">
      <c r="C686" s="5"/>
      <c r="D686" s="25"/>
    </row>
    <row r="687" spans="3:4" x14ac:dyDescent="0.35">
      <c r="C687" s="5"/>
      <c r="D687" s="25"/>
    </row>
    <row r="688" spans="3:4" x14ac:dyDescent="0.35">
      <c r="C688" s="5"/>
      <c r="D688" s="25"/>
    </row>
    <row r="689" spans="3:4" x14ac:dyDescent="0.35">
      <c r="C689" s="5"/>
      <c r="D689" s="25"/>
    </row>
    <row r="690" spans="3:4" x14ac:dyDescent="0.35">
      <c r="C690" s="5"/>
      <c r="D690" s="25"/>
    </row>
    <row r="691" spans="3:4" x14ac:dyDescent="0.35">
      <c r="C691" s="5"/>
      <c r="D691" s="25"/>
    </row>
    <row r="692" spans="3:4" x14ac:dyDescent="0.35">
      <c r="C692" s="5"/>
      <c r="D692" s="25"/>
    </row>
    <row r="693" spans="3:4" x14ac:dyDescent="0.35">
      <c r="C693" s="5"/>
      <c r="D693" s="25"/>
    </row>
    <row r="694" spans="3:4" x14ac:dyDescent="0.35">
      <c r="C694" s="5"/>
      <c r="D694" s="25"/>
    </row>
    <row r="695" spans="3:4" x14ac:dyDescent="0.35">
      <c r="C695" s="5"/>
      <c r="D695" s="25"/>
    </row>
    <row r="696" spans="3:4" x14ac:dyDescent="0.35">
      <c r="C696" s="5"/>
      <c r="D696" s="25"/>
    </row>
    <row r="697" spans="3:4" x14ac:dyDescent="0.35">
      <c r="C697" s="5"/>
      <c r="D697" s="25"/>
    </row>
    <row r="698" spans="3:4" x14ac:dyDescent="0.35">
      <c r="C698" s="5"/>
      <c r="D698" s="25"/>
    </row>
    <row r="699" spans="3:4" x14ac:dyDescent="0.35">
      <c r="C699" s="5"/>
      <c r="D699" s="25"/>
    </row>
    <row r="700" spans="3:4" x14ac:dyDescent="0.35">
      <c r="C700" s="5"/>
      <c r="D700" s="25"/>
    </row>
    <row r="701" spans="3:4" x14ac:dyDescent="0.35">
      <c r="C701" s="5"/>
      <c r="D701" s="25"/>
    </row>
    <row r="702" spans="3:4" x14ac:dyDescent="0.35">
      <c r="C702" s="5"/>
      <c r="D702" s="25"/>
    </row>
    <row r="703" spans="3:4" x14ac:dyDescent="0.35">
      <c r="C703" s="5"/>
      <c r="D703" s="25"/>
    </row>
    <row r="704" spans="3:4" x14ac:dyDescent="0.35">
      <c r="C704" s="5"/>
      <c r="D704" s="25"/>
    </row>
    <row r="705" spans="3:4" x14ac:dyDescent="0.35">
      <c r="C705" s="5"/>
      <c r="D705" s="25"/>
    </row>
    <row r="706" spans="3:4" x14ac:dyDescent="0.35">
      <c r="C706" s="5"/>
      <c r="D706" s="25"/>
    </row>
    <row r="707" spans="3:4" x14ac:dyDescent="0.35">
      <c r="C707" s="5"/>
      <c r="D707" s="25"/>
    </row>
    <row r="708" spans="3:4" x14ac:dyDescent="0.35">
      <c r="C708" s="5"/>
      <c r="D708" s="25"/>
    </row>
    <row r="709" spans="3:4" x14ac:dyDescent="0.35">
      <c r="C709" s="5"/>
      <c r="D709" s="25"/>
    </row>
    <row r="710" spans="3:4" x14ac:dyDescent="0.35">
      <c r="C710" s="5"/>
      <c r="D710" s="25"/>
    </row>
    <row r="711" spans="3:4" x14ac:dyDescent="0.35">
      <c r="C711" s="5"/>
      <c r="D711" s="25"/>
    </row>
    <row r="712" spans="3:4" x14ac:dyDescent="0.35">
      <c r="C712" s="5"/>
      <c r="D712" s="25"/>
    </row>
    <row r="713" spans="3:4" x14ac:dyDescent="0.35">
      <c r="C713" s="5"/>
      <c r="D713" s="25"/>
    </row>
    <row r="714" spans="3:4" x14ac:dyDescent="0.35">
      <c r="C714" s="5"/>
      <c r="D714" s="25"/>
    </row>
    <row r="715" spans="3:4" x14ac:dyDescent="0.35">
      <c r="C715" s="5"/>
      <c r="D715" s="25"/>
    </row>
    <row r="716" spans="3:4" x14ac:dyDescent="0.35">
      <c r="C716" s="5"/>
      <c r="D716" s="25"/>
    </row>
    <row r="717" spans="3:4" x14ac:dyDescent="0.35">
      <c r="C717" s="5"/>
      <c r="D717" s="25"/>
    </row>
    <row r="718" spans="3:4" x14ac:dyDescent="0.35">
      <c r="C718" s="5"/>
      <c r="D718" s="25"/>
    </row>
    <row r="719" spans="3:4" x14ac:dyDescent="0.35">
      <c r="C719" s="5"/>
      <c r="D719" s="25"/>
    </row>
    <row r="720" spans="3:4" x14ac:dyDescent="0.35">
      <c r="C720" s="5"/>
      <c r="D720" s="25"/>
    </row>
    <row r="721" spans="3:4" x14ac:dyDescent="0.35">
      <c r="C721" s="5"/>
      <c r="D721" s="25"/>
    </row>
    <row r="722" spans="3:4" x14ac:dyDescent="0.35">
      <c r="C722" s="5"/>
      <c r="D722" s="25"/>
    </row>
    <row r="723" spans="3:4" x14ac:dyDescent="0.35">
      <c r="C723" s="5"/>
      <c r="D723" s="25"/>
    </row>
    <row r="724" spans="3:4" x14ac:dyDescent="0.35">
      <c r="C724" s="5"/>
      <c r="D724" s="25"/>
    </row>
    <row r="725" spans="3:4" x14ac:dyDescent="0.35">
      <c r="C725" s="5"/>
      <c r="D725" s="25"/>
    </row>
    <row r="726" spans="3:4" x14ac:dyDescent="0.35">
      <c r="C726" s="5"/>
      <c r="D726" s="25"/>
    </row>
    <row r="727" spans="3:4" x14ac:dyDescent="0.35">
      <c r="C727" s="5"/>
      <c r="D727" s="25"/>
    </row>
    <row r="728" spans="3:4" x14ac:dyDescent="0.35">
      <c r="C728" s="5"/>
      <c r="D728" s="25"/>
    </row>
    <row r="729" spans="3:4" x14ac:dyDescent="0.35">
      <c r="C729" s="5"/>
      <c r="D729" s="25"/>
    </row>
    <row r="730" spans="3:4" x14ac:dyDescent="0.35">
      <c r="C730" s="5"/>
      <c r="D730" s="25"/>
    </row>
    <row r="731" spans="3:4" x14ac:dyDescent="0.35">
      <c r="C731" s="5"/>
      <c r="D731" s="25"/>
    </row>
    <row r="732" spans="3:4" x14ac:dyDescent="0.35">
      <c r="C732" s="5"/>
      <c r="D732" s="25"/>
    </row>
    <row r="733" spans="3:4" x14ac:dyDescent="0.35">
      <c r="C733" s="5"/>
      <c r="D733" s="25"/>
    </row>
    <row r="734" spans="3:4" x14ac:dyDescent="0.35">
      <c r="C734" s="5"/>
      <c r="D734" s="25"/>
    </row>
    <row r="735" spans="3:4" x14ac:dyDescent="0.35">
      <c r="C735" s="5"/>
      <c r="D735" s="25"/>
    </row>
    <row r="736" spans="3:4" x14ac:dyDescent="0.35">
      <c r="C736" s="5"/>
      <c r="D736" s="25"/>
    </row>
    <row r="737" spans="3:4" x14ac:dyDescent="0.35">
      <c r="C737" s="5"/>
      <c r="D737" s="25"/>
    </row>
    <row r="738" spans="3:4" x14ac:dyDescent="0.35">
      <c r="C738" s="5"/>
      <c r="D738" s="25"/>
    </row>
    <row r="739" spans="3:4" x14ac:dyDescent="0.35">
      <c r="C739" s="5"/>
      <c r="D739" s="25"/>
    </row>
    <row r="740" spans="3:4" x14ac:dyDescent="0.35">
      <c r="C740" s="5"/>
      <c r="D740" s="25"/>
    </row>
    <row r="741" spans="3:4" x14ac:dyDescent="0.35">
      <c r="C741" s="5"/>
      <c r="D741" s="25"/>
    </row>
    <row r="742" spans="3:4" x14ac:dyDescent="0.35">
      <c r="C742" s="5"/>
      <c r="D742" s="25"/>
    </row>
    <row r="743" spans="3:4" x14ac:dyDescent="0.35">
      <c r="C743" s="5"/>
      <c r="D743" s="25"/>
    </row>
    <row r="744" spans="3:4" x14ac:dyDescent="0.35">
      <c r="C744" s="5"/>
      <c r="D744" s="25"/>
    </row>
    <row r="745" spans="3:4" x14ac:dyDescent="0.35">
      <c r="C745" s="5"/>
      <c r="D745" s="25"/>
    </row>
    <row r="746" spans="3:4" x14ac:dyDescent="0.35">
      <c r="C746" s="5"/>
      <c r="D746" s="25"/>
    </row>
    <row r="747" spans="3:4" x14ac:dyDescent="0.35">
      <c r="C747" s="5"/>
      <c r="D747" s="25"/>
    </row>
    <row r="748" spans="3:4" x14ac:dyDescent="0.35">
      <c r="C748" s="5"/>
      <c r="D748" s="25"/>
    </row>
    <row r="749" spans="3:4" x14ac:dyDescent="0.35">
      <c r="C749" s="5"/>
      <c r="D749" s="25"/>
    </row>
    <row r="750" spans="3:4" x14ac:dyDescent="0.35">
      <c r="C750" s="5"/>
      <c r="D750" s="25"/>
    </row>
    <row r="751" spans="3:4" x14ac:dyDescent="0.35">
      <c r="C751" s="5"/>
      <c r="D751" s="25"/>
    </row>
    <row r="752" spans="3:4" x14ac:dyDescent="0.35">
      <c r="C752" s="5"/>
      <c r="D752" s="25"/>
    </row>
    <row r="753" spans="3:4" x14ac:dyDescent="0.35">
      <c r="C753" s="5"/>
      <c r="D753" s="25"/>
    </row>
    <row r="754" spans="3:4" x14ac:dyDescent="0.35">
      <c r="C754" s="5"/>
      <c r="D754" s="25"/>
    </row>
    <row r="755" spans="3:4" x14ac:dyDescent="0.35">
      <c r="C755" s="5"/>
      <c r="D755" s="25"/>
    </row>
    <row r="756" spans="3:4" x14ac:dyDescent="0.35">
      <c r="C756" s="5"/>
      <c r="D756" s="25"/>
    </row>
    <row r="757" spans="3:4" x14ac:dyDescent="0.35">
      <c r="C757" s="5"/>
      <c r="D757" s="25"/>
    </row>
    <row r="758" spans="3:4" x14ac:dyDescent="0.35">
      <c r="C758" s="5"/>
      <c r="D758" s="25"/>
    </row>
    <row r="759" spans="3:4" x14ac:dyDescent="0.35">
      <c r="C759" s="5"/>
      <c r="D759" s="25"/>
    </row>
    <row r="760" spans="3:4" x14ac:dyDescent="0.35">
      <c r="C760" s="5"/>
      <c r="D760" s="25"/>
    </row>
    <row r="761" spans="3:4" x14ac:dyDescent="0.35">
      <c r="C761" s="5"/>
      <c r="D761" s="25"/>
    </row>
    <row r="762" spans="3:4" x14ac:dyDescent="0.35">
      <c r="C762" s="5"/>
      <c r="D762" s="25"/>
    </row>
    <row r="763" spans="3:4" x14ac:dyDescent="0.35">
      <c r="C763" s="5"/>
      <c r="D763" s="25"/>
    </row>
    <row r="764" spans="3:4" x14ac:dyDescent="0.35">
      <c r="C764" s="5"/>
      <c r="D764" s="25"/>
    </row>
    <row r="765" spans="3:4" x14ac:dyDescent="0.35">
      <c r="C765" s="5"/>
      <c r="D765" s="25"/>
    </row>
    <row r="766" spans="3:4" x14ac:dyDescent="0.35">
      <c r="C766" s="5"/>
      <c r="D766" s="25"/>
    </row>
    <row r="767" spans="3:4" x14ac:dyDescent="0.35">
      <c r="C767" s="5"/>
      <c r="D767" s="25"/>
    </row>
    <row r="768" spans="3:4" x14ac:dyDescent="0.35">
      <c r="C768" s="5"/>
      <c r="D768" s="25"/>
    </row>
    <row r="769" spans="3:4" x14ac:dyDescent="0.35">
      <c r="C769" s="5"/>
      <c r="D769" s="25"/>
    </row>
    <row r="770" spans="3:4" x14ac:dyDescent="0.35">
      <c r="C770" s="5"/>
      <c r="D770" s="25"/>
    </row>
    <row r="771" spans="3:4" x14ac:dyDescent="0.35">
      <c r="C771" s="5"/>
      <c r="D771" s="25"/>
    </row>
    <row r="772" spans="3:4" x14ac:dyDescent="0.35">
      <c r="C772" s="5"/>
      <c r="D772" s="25"/>
    </row>
    <row r="773" spans="3:4" x14ac:dyDescent="0.35">
      <c r="C773" s="5"/>
      <c r="D773" s="25"/>
    </row>
    <row r="774" spans="3:4" x14ac:dyDescent="0.35">
      <c r="C774" s="5"/>
      <c r="D774" s="25"/>
    </row>
    <row r="775" spans="3:4" x14ac:dyDescent="0.35">
      <c r="C775" s="5"/>
      <c r="D775" s="25"/>
    </row>
    <row r="776" spans="3:4" x14ac:dyDescent="0.35">
      <c r="C776" s="5"/>
      <c r="D776" s="25"/>
    </row>
    <row r="777" spans="3:4" x14ac:dyDescent="0.35">
      <c r="C777" s="5"/>
      <c r="D777" s="25"/>
    </row>
    <row r="778" spans="3:4" x14ac:dyDescent="0.35">
      <c r="C778" s="5"/>
      <c r="D778" s="25"/>
    </row>
    <row r="779" spans="3:4" x14ac:dyDescent="0.35">
      <c r="C779" s="5"/>
      <c r="D779" s="25"/>
    </row>
    <row r="780" spans="3:4" x14ac:dyDescent="0.35">
      <c r="C780" s="5"/>
      <c r="D780" s="25"/>
    </row>
    <row r="781" spans="3:4" x14ac:dyDescent="0.35">
      <c r="C781" s="5"/>
      <c r="D781" s="25"/>
    </row>
    <row r="782" spans="3:4" x14ac:dyDescent="0.35">
      <c r="C782" s="5"/>
      <c r="D782" s="25"/>
    </row>
    <row r="783" spans="3:4" x14ac:dyDescent="0.35">
      <c r="C783" s="5"/>
      <c r="D783" s="25"/>
    </row>
    <row r="784" spans="3:4" x14ac:dyDescent="0.35">
      <c r="C784" s="5"/>
      <c r="D784" s="25"/>
    </row>
    <row r="785" spans="3:4" x14ac:dyDescent="0.35">
      <c r="C785" s="5"/>
      <c r="D785" s="25"/>
    </row>
    <row r="786" spans="3:4" x14ac:dyDescent="0.35">
      <c r="C786" s="5"/>
      <c r="D786" s="25"/>
    </row>
    <row r="787" spans="3:4" x14ac:dyDescent="0.35">
      <c r="C787" s="5"/>
      <c r="D787" s="25"/>
    </row>
    <row r="788" spans="3:4" x14ac:dyDescent="0.35">
      <c r="C788" s="5"/>
      <c r="D788" s="25"/>
    </row>
    <row r="789" spans="3:4" x14ac:dyDescent="0.35">
      <c r="C789" s="5"/>
      <c r="D789" s="25"/>
    </row>
    <row r="790" spans="3:4" x14ac:dyDescent="0.35">
      <c r="C790" s="5"/>
      <c r="D790" s="25"/>
    </row>
    <row r="791" spans="3:4" x14ac:dyDescent="0.35">
      <c r="C791" s="5"/>
      <c r="D791" s="25"/>
    </row>
    <row r="792" spans="3:4" x14ac:dyDescent="0.35">
      <c r="C792" s="5"/>
      <c r="D792" s="25"/>
    </row>
    <row r="793" spans="3:4" x14ac:dyDescent="0.35">
      <c r="C793" s="5"/>
      <c r="D793" s="25"/>
    </row>
    <row r="794" spans="3:4" x14ac:dyDescent="0.35">
      <c r="C794" s="5"/>
      <c r="D794" s="25"/>
    </row>
    <row r="795" spans="3:4" x14ac:dyDescent="0.35">
      <c r="C795" s="5"/>
      <c r="D795" s="25"/>
    </row>
    <row r="796" spans="3:4" x14ac:dyDescent="0.35">
      <c r="C796" s="5"/>
      <c r="D796" s="25"/>
    </row>
    <row r="797" spans="3:4" x14ac:dyDescent="0.35">
      <c r="C797" s="5"/>
      <c r="D797" s="25"/>
    </row>
    <row r="798" spans="3:4" x14ac:dyDescent="0.35">
      <c r="C798" s="5"/>
      <c r="D798" s="25"/>
    </row>
    <row r="799" spans="3:4" x14ac:dyDescent="0.35">
      <c r="C799" s="5"/>
      <c r="D799" s="25"/>
    </row>
    <row r="800" spans="3:4" x14ac:dyDescent="0.35">
      <c r="C800" s="5"/>
      <c r="D800" s="25"/>
    </row>
    <row r="801" spans="3:4" x14ac:dyDescent="0.35">
      <c r="C801" s="5"/>
      <c r="D801" s="25"/>
    </row>
    <row r="802" spans="3:4" x14ac:dyDescent="0.35">
      <c r="C802" s="5"/>
      <c r="D802" s="25"/>
    </row>
    <row r="803" spans="3:4" x14ac:dyDescent="0.35">
      <c r="C803" s="5"/>
      <c r="D803" s="25"/>
    </row>
    <row r="804" spans="3:4" x14ac:dyDescent="0.35">
      <c r="C804" s="5"/>
      <c r="D804" s="25"/>
    </row>
    <row r="805" spans="3:4" x14ac:dyDescent="0.35">
      <c r="C805" s="5"/>
      <c r="D805" s="25"/>
    </row>
    <row r="806" spans="3:4" x14ac:dyDescent="0.35">
      <c r="C806" s="5"/>
      <c r="D806" s="25"/>
    </row>
    <row r="807" spans="3:4" x14ac:dyDescent="0.35">
      <c r="C807" s="5"/>
      <c r="D807" s="25"/>
    </row>
    <row r="808" spans="3:4" x14ac:dyDescent="0.35">
      <c r="C808" s="5"/>
      <c r="D808" s="25"/>
    </row>
    <row r="809" spans="3:4" x14ac:dyDescent="0.35">
      <c r="C809" s="5"/>
      <c r="D809" s="25"/>
    </row>
    <row r="810" spans="3:4" x14ac:dyDescent="0.35">
      <c r="C810" s="5"/>
      <c r="D810" s="25"/>
    </row>
    <row r="811" spans="3:4" x14ac:dyDescent="0.35">
      <c r="C811" s="5"/>
      <c r="D811" s="25"/>
    </row>
    <row r="812" spans="3:4" x14ac:dyDescent="0.35">
      <c r="C812" s="5"/>
      <c r="D812" s="25"/>
    </row>
    <row r="813" spans="3:4" x14ac:dyDescent="0.35">
      <c r="C813" s="5"/>
      <c r="D813" s="25"/>
    </row>
    <row r="814" spans="3:4" x14ac:dyDescent="0.35">
      <c r="C814" s="5"/>
      <c r="D814" s="25"/>
    </row>
    <row r="815" spans="3:4" x14ac:dyDescent="0.35">
      <c r="C815" s="5"/>
      <c r="D815" s="25"/>
    </row>
    <row r="816" spans="3:4" x14ac:dyDescent="0.35">
      <c r="C816" s="5"/>
      <c r="D816" s="25"/>
    </row>
    <row r="817" spans="3:4" x14ac:dyDescent="0.35">
      <c r="C817" s="5"/>
      <c r="D817" s="25"/>
    </row>
    <row r="818" spans="3:4" x14ac:dyDescent="0.35">
      <c r="C818" s="5"/>
      <c r="D818" s="25"/>
    </row>
    <row r="819" spans="3:4" x14ac:dyDescent="0.35">
      <c r="C819" s="5"/>
      <c r="D819" s="25"/>
    </row>
    <row r="820" spans="3:4" x14ac:dyDescent="0.35">
      <c r="C820" s="5"/>
      <c r="D820" s="25"/>
    </row>
    <row r="821" spans="3:4" x14ac:dyDescent="0.35">
      <c r="C821" s="5"/>
      <c r="D821" s="25"/>
    </row>
    <row r="822" spans="3:4" x14ac:dyDescent="0.35">
      <c r="C822" s="5"/>
      <c r="D822" s="25"/>
    </row>
    <row r="823" spans="3:4" x14ac:dyDescent="0.35">
      <c r="C823" s="5"/>
      <c r="D823" s="25"/>
    </row>
    <row r="824" spans="3:4" x14ac:dyDescent="0.35">
      <c r="C824" s="5"/>
      <c r="D824" s="25"/>
    </row>
    <row r="825" spans="3:4" x14ac:dyDescent="0.35">
      <c r="C825" s="5"/>
      <c r="D825" s="25"/>
    </row>
    <row r="826" spans="3:4" x14ac:dyDescent="0.35">
      <c r="C826" s="5"/>
      <c r="D826" s="25"/>
    </row>
    <row r="827" spans="3:4" x14ac:dyDescent="0.35">
      <c r="C827" s="5"/>
      <c r="D827" s="25"/>
    </row>
    <row r="828" spans="3:4" x14ac:dyDescent="0.35">
      <c r="C828" s="5"/>
      <c r="D828" s="25"/>
    </row>
    <row r="829" spans="3:4" x14ac:dyDescent="0.35">
      <c r="C829" s="5"/>
      <c r="D829" s="25"/>
    </row>
    <row r="830" spans="3:4" x14ac:dyDescent="0.35">
      <c r="C830" s="5"/>
      <c r="D830" s="25"/>
    </row>
    <row r="831" spans="3:4" x14ac:dyDescent="0.35">
      <c r="C831" s="5"/>
      <c r="D831" s="25"/>
    </row>
    <row r="832" spans="3:4" x14ac:dyDescent="0.35">
      <c r="C832" s="5"/>
      <c r="D832" s="25"/>
    </row>
    <row r="833" spans="3:4" x14ac:dyDescent="0.35">
      <c r="C833" s="5"/>
      <c r="D833" s="25"/>
    </row>
    <row r="834" spans="3:4" x14ac:dyDescent="0.35">
      <c r="C834" s="5"/>
      <c r="D834" s="25"/>
    </row>
    <row r="835" spans="3:4" x14ac:dyDescent="0.35">
      <c r="C835" s="5"/>
      <c r="D835" s="25"/>
    </row>
    <row r="836" spans="3:4" x14ac:dyDescent="0.35">
      <c r="C836" s="5"/>
      <c r="D836" s="25"/>
    </row>
    <row r="837" spans="3:4" x14ac:dyDescent="0.35">
      <c r="C837" s="5"/>
      <c r="D837" s="25"/>
    </row>
    <row r="838" spans="3:4" x14ac:dyDescent="0.35">
      <c r="C838" s="5"/>
      <c r="D838" s="25"/>
    </row>
    <row r="839" spans="3:4" x14ac:dyDescent="0.35">
      <c r="C839" s="5"/>
      <c r="D839" s="25"/>
    </row>
    <row r="840" spans="3:4" x14ac:dyDescent="0.35">
      <c r="C840" s="5"/>
      <c r="D840" s="25"/>
    </row>
    <row r="841" spans="3:4" x14ac:dyDescent="0.35">
      <c r="C841" s="5"/>
      <c r="D841" s="25"/>
    </row>
    <row r="842" spans="3:4" x14ac:dyDescent="0.35">
      <c r="C842" s="5"/>
      <c r="D842" s="25"/>
    </row>
    <row r="843" spans="3:4" x14ac:dyDescent="0.35">
      <c r="C843" s="5"/>
      <c r="D843" s="25"/>
    </row>
    <row r="844" spans="3:4" x14ac:dyDescent="0.35">
      <c r="C844" s="5"/>
      <c r="D844" s="25"/>
    </row>
    <row r="845" spans="3:4" x14ac:dyDescent="0.35">
      <c r="C845" s="5"/>
      <c r="D845" s="25"/>
    </row>
    <row r="846" spans="3:4" x14ac:dyDescent="0.35">
      <c r="C846" s="5"/>
      <c r="D846" s="25"/>
    </row>
    <row r="847" spans="3:4" x14ac:dyDescent="0.35">
      <c r="C847" s="5"/>
      <c r="D847" s="25"/>
    </row>
    <row r="848" spans="3:4" x14ac:dyDescent="0.35">
      <c r="C848" s="5"/>
      <c r="D848" s="25"/>
    </row>
    <row r="849" spans="3:4" x14ac:dyDescent="0.35">
      <c r="C849" s="5"/>
      <c r="D849" s="25"/>
    </row>
    <row r="850" spans="3:4" x14ac:dyDescent="0.35">
      <c r="C850" s="5"/>
      <c r="D850" s="25"/>
    </row>
    <row r="851" spans="3:4" x14ac:dyDescent="0.35">
      <c r="C851" s="5"/>
      <c r="D851" s="25"/>
    </row>
    <row r="852" spans="3:4" x14ac:dyDescent="0.35">
      <c r="C852" s="5"/>
      <c r="D852" s="25"/>
    </row>
    <row r="853" spans="3:4" x14ac:dyDescent="0.35">
      <c r="C853" s="5"/>
      <c r="D853" s="25"/>
    </row>
    <row r="854" spans="3:4" x14ac:dyDescent="0.35">
      <c r="C854" s="5"/>
      <c r="D854" s="25"/>
    </row>
    <row r="855" spans="3:4" x14ac:dyDescent="0.35">
      <c r="C855" s="5"/>
      <c r="D855" s="25"/>
    </row>
    <row r="856" spans="3:4" x14ac:dyDescent="0.35">
      <c r="C856" s="5"/>
      <c r="D856" s="25"/>
    </row>
    <row r="857" spans="3:4" x14ac:dyDescent="0.35">
      <c r="C857" s="5"/>
      <c r="D857" s="25"/>
    </row>
    <row r="858" spans="3:4" x14ac:dyDescent="0.35">
      <c r="C858" s="5"/>
      <c r="D858" s="25"/>
    </row>
    <row r="859" spans="3:4" x14ac:dyDescent="0.35">
      <c r="C859" s="5"/>
      <c r="D859" s="25"/>
    </row>
    <row r="860" spans="3:4" x14ac:dyDescent="0.35">
      <c r="C860" s="5"/>
      <c r="D860" s="25"/>
    </row>
    <row r="861" spans="3:4" x14ac:dyDescent="0.35">
      <c r="C861" s="5"/>
      <c r="D861" s="25"/>
    </row>
    <row r="862" spans="3:4" x14ac:dyDescent="0.35">
      <c r="C862" s="5"/>
      <c r="D862" s="25"/>
    </row>
    <row r="863" spans="3:4" x14ac:dyDescent="0.35">
      <c r="C863" s="5"/>
      <c r="D863" s="25"/>
    </row>
    <row r="864" spans="3:4" x14ac:dyDescent="0.35">
      <c r="C864" s="5"/>
      <c r="D864" s="25"/>
    </row>
  </sheetData>
  <mergeCells count="44">
    <mergeCell ref="A226:A227"/>
    <mergeCell ref="D226:D227"/>
    <mergeCell ref="C226:C227"/>
    <mergeCell ref="B226:B227"/>
    <mergeCell ref="C2:D2"/>
    <mergeCell ref="D99:D102"/>
    <mergeCell ref="A224:A225"/>
    <mergeCell ref="D222:D223"/>
    <mergeCell ref="B222:B223"/>
    <mergeCell ref="A222:A223"/>
    <mergeCell ref="C99:C102"/>
    <mergeCell ref="B99:B102"/>
    <mergeCell ref="D224:D225"/>
    <mergeCell ref="C222:C223"/>
    <mergeCell ref="C224:C225"/>
    <mergeCell ref="B224:B225"/>
    <mergeCell ref="C1:D1"/>
    <mergeCell ref="A87:A90"/>
    <mergeCell ref="B87:B90"/>
    <mergeCell ref="C87:C90"/>
    <mergeCell ref="D87:D90"/>
    <mergeCell ref="D59:D60"/>
    <mergeCell ref="D57:D58"/>
    <mergeCell ref="D50:D53"/>
    <mergeCell ref="A50:A53"/>
    <mergeCell ref="B50:B53"/>
    <mergeCell ref="D7:D10"/>
    <mergeCell ref="A5:D5"/>
    <mergeCell ref="A4:D4"/>
    <mergeCell ref="D42:D43"/>
    <mergeCell ref="A99:A102"/>
    <mergeCell ref="C7:C10"/>
    <mergeCell ref="B7:B10"/>
    <mergeCell ref="B57:B58"/>
    <mergeCell ref="A57:A58"/>
    <mergeCell ref="C42:C43"/>
    <mergeCell ref="B42:B43"/>
    <mergeCell ref="A42:A43"/>
    <mergeCell ref="C59:C60"/>
    <mergeCell ref="B59:B60"/>
    <mergeCell ref="A59:A60"/>
    <mergeCell ref="A7:A10"/>
    <mergeCell ref="C57:C58"/>
    <mergeCell ref="C50:C53"/>
  </mergeCells>
  <phoneticPr fontId="0" type="noConversion"/>
  <conditionalFormatting sqref="D344:D345 C345 A346:C346 D6 B1:B3 B99 B335:B345 B270:C270 D337:D340 C337:C342 B347:D65539 B6:C7 B103:D144 C343:D343 B59:D59 B226:D226 B11:D42 B44:D47 B61:D84 B333:D334 B228:D255 B257:D269 B271:D306 C335:D336 B54:D57 B146:D188 B308:D331 B91:D98 B190:D222">
    <cfRule type="cellIs" dxfId="19" priority="605" stopIfTrue="1" operator="equal">
      <formula>0</formula>
    </cfRule>
  </conditionalFormatting>
  <conditionalFormatting sqref="D7">
    <cfRule type="cellIs" dxfId="18" priority="540" stopIfTrue="1" operator="equal">
      <formula>0</formula>
    </cfRule>
  </conditionalFormatting>
  <conditionalFormatting sqref="B50">
    <cfRule type="cellIs" dxfId="17" priority="307" stopIfTrue="1" operator="equal">
      <formula>0</formula>
    </cfRule>
  </conditionalFormatting>
  <conditionalFormatting sqref="C50">
    <cfRule type="cellIs" dxfId="16" priority="35" stopIfTrue="1" operator="equal">
      <formula>0</formula>
    </cfRule>
  </conditionalFormatting>
  <conditionalFormatting sqref="D50">
    <cfRule type="cellIs" dxfId="15" priority="34" stopIfTrue="1" operator="equal">
      <formula>0</formula>
    </cfRule>
  </conditionalFormatting>
  <conditionalFormatting sqref="C99">
    <cfRule type="cellIs" dxfId="14" priority="31" stopIfTrue="1" operator="equal">
      <formula>0</formula>
    </cfRule>
  </conditionalFormatting>
  <conditionalFormatting sqref="D99">
    <cfRule type="cellIs" dxfId="13" priority="30" stopIfTrue="1" operator="equal">
      <formula>0</formula>
    </cfRule>
  </conditionalFormatting>
  <conditionalFormatting sqref="B256:D256">
    <cfRule type="cellIs" dxfId="12" priority="29" stopIfTrue="1" operator="equal">
      <formula>0</formula>
    </cfRule>
  </conditionalFormatting>
  <conditionalFormatting sqref="B332:D332">
    <cfRule type="cellIs" dxfId="11" priority="28" stopIfTrue="1" operator="equal">
      <formula>0</formula>
    </cfRule>
  </conditionalFormatting>
  <conditionalFormatting sqref="B48:D49">
    <cfRule type="cellIs" dxfId="10" priority="27" stopIfTrue="1" operator="equal">
      <formula>0</formula>
    </cfRule>
  </conditionalFormatting>
  <conditionalFormatting sqref="B145:D145">
    <cfRule type="cellIs" dxfId="9" priority="25" stopIfTrue="1" operator="equal">
      <formula>0</formula>
    </cfRule>
  </conditionalFormatting>
  <conditionalFormatting sqref="D87">
    <cfRule type="cellIs" dxfId="8" priority="15" stopIfTrue="1" operator="equal">
      <formula>0</formula>
    </cfRule>
  </conditionalFormatting>
  <conditionalFormatting sqref="B85:D86">
    <cfRule type="cellIs" dxfId="7" priority="23" stopIfTrue="1" operator="equal">
      <formula>0</formula>
    </cfRule>
  </conditionalFormatting>
  <conditionalFormatting sqref="B307:D307">
    <cfRule type="cellIs" dxfId="6" priority="22" stopIfTrue="1" operator="equal">
      <formula>0</formula>
    </cfRule>
  </conditionalFormatting>
  <conditionalFormatting sqref="B189:D189">
    <cfRule type="cellIs" dxfId="5" priority="21" stopIfTrue="1" operator="equal">
      <formula>0</formula>
    </cfRule>
  </conditionalFormatting>
  <conditionalFormatting sqref="B224">
    <cfRule type="cellIs" dxfId="4" priority="20" stopIfTrue="1" operator="equal">
      <formula>0</formula>
    </cfRule>
  </conditionalFormatting>
  <conditionalFormatting sqref="C224">
    <cfRule type="cellIs" dxfId="3" priority="19" stopIfTrue="1" operator="equal">
      <formula>0</formula>
    </cfRule>
  </conditionalFormatting>
  <conditionalFormatting sqref="D224">
    <cfRule type="cellIs" dxfId="2" priority="18" stopIfTrue="1" operator="equal">
      <formula>0</formula>
    </cfRule>
  </conditionalFormatting>
  <conditionalFormatting sqref="B87">
    <cfRule type="cellIs" dxfId="1" priority="17" stopIfTrue="1" operator="equal">
      <formula>0</formula>
    </cfRule>
  </conditionalFormatting>
  <conditionalFormatting sqref="C87">
    <cfRule type="cellIs" dxfId="0" priority="16" stopIfTrue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26" orientation="portrait" r:id="rId1"/>
  <headerFooter differentFirst="1" alignWithMargins="0">
    <oddHeader>&amp;C&amp;"Times New Roman,обычный"&amp;28&amp;P</oddHeader>
  </headerFooter>
  <rowBreaks count="5" manualBreakCount="5">
    <brk id="48" max="3" man="1"/>
    <brk id="85" max="3" man="1"/>
    <brk id="97" max="3" man="1"/>
    <brk id="225" max="3" man="1"/>
    <brk id="2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рік</vt:lpstr>
      <vt:lpstr>'2023 рік'!Заголовки_для_печати</vt:lpstr>
      <vt:lpstr>'2023 рік'!Область_печати</vt:lpstr>
    </vt:vector>
  </TitlesOfParts>
  <Company>Облфин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Т.П.</dc:creator>
  <cp:lastModifiedBy>User</cp:lastModifiedBy>
  <cp:lastPrinted>2024-02-29T14:29:08Z</cp:lastPrinted>
  <dcterms:created xsi:type="dcterms:W3CDTF">1999-07-29T11:54:08Z</dcterms:created>
  <dcterms:modified xsi:type="dcterms:W3CDTF">2024-02-29T14:29:41Z</dcterms:modified>
</cp:coreProperties>
</file>