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200" windowHeight="10230" tabRatio="602"/>
  </bookViews>
  <sheets>
    <sheet name="ВИЧИТАНИЙ " sheetId="2" r:id="rId1"/>
  </sheets>
  <definedNames>
    <definedName name="_xlnm._FilterDatabase" localSheetId="0" hidden="1">'ВИЧИТАНИЙ '!$A$10:$M$280</definedName>
    <definedName name="Excel_BuiltIn_Print_Titles" localSheetId="0">'ВИЧИТАНИЙ '!$9:$9</definedName>
    <definedName name="Z_13404B8C_9394_4F03_AC85_30060F64F3FA_.wvu.FilterData" localSheetId="0" hidden="1">'ВИЧИТАНИЙ '!$A$9:$M$280</definedName>
    <definedName name="Z_13404B8C_9394_4F03_AC85_30060F64F3FA_.wvu.PrintArea" localSheetId="0" hidden="1">'ВИЧИТАНИЙ '!$A$1:$J$283</definedName>
    <definedName name="Z_2544C09D_6F05_4B35_B294_F5734B516DB7_.wvu.FilterData" localSheetId="0" hidden="1">'ВИЧИТАНИЙ '!$A$10:$M$280</definedName>
    <definedName name="Z_2DF03D22_038C_4633_BC59_BD65AE2BF080_.wvu.FilterData" localSheetId="0" hidden="1">'ВИЧИТАНИЙ '!$A$10:$M$280</definedName>
    <definedName name="Z_2DF03D22_038C_4633_BC59_BD65AE2BF080_.wvu.PrintArea" localSheetId="0" hidden="1">'ВИЧИТАНИЙ '!$A$1:$J$282</definedName>
    <definedName name="Z_2DF03D22_038C_4633_BC59_BD65AE2BF080_.wvu.PrintTitles" localSheetId="0" hidden="1">'ВИЧИТАНИЙ '!$7:$9</definedName>
    <definedName name="Z_2DF03D22_038C_4633_BC59_BD65AE2BF080_.wvu.Rows" localSheetId="0" hidden="1">'ВИЧИТАНИЙ '!$11:$44,'ВИЧИТАНИЙ '!#REF!,'ВИЧИТАНИЙ '!#REF!,'ВИЧИТАНИЙ '!$105:$167,'ВИЧИТАНИЙ '!$202:$224,'ВИЧИТАНИЙ '!$241:$274</definedName>
    <definedName name="Z_3B5C3CFA_F5D3_4720_8335_6B42DA4C7099_.wvu.FilterData" localSheetId="0" hidden="1">'ВИЧИТАНИЙ '!$A$10:$M$280</definedName>
    <definedName name="Z_46F15536_9AB3_432E_A686_742EDCC2343D_.wvu.FilterData" localSheetId="0" hidden="1">'ВИЧИТАНИЙ '!$A$9:$M$280</definedName>
    <definedName name="Z_46F15536_9AB3_432E_A686_742EDCC2343D_.wvu.PrintArea" localSheetId="0" hidden="1">'ВИЧИТАНИЙ '!$A$1:$J$283</definedName>
    <definedName name="Z_48B006C7_4833_439C_8DEA_75B7C9E8B0E8_.wvu.FilterData" localSheetId="0" hidden="1">'ВИЧИТАНИЙ '!$A$10:$M$280</definedName>
    <definedName name="Z_48B006C7_4833_439C_8DEA_75B7C9E8B0E8_.wvu.PrintArea" localSheetId="0" hidden="1">'ВИЧИТАНИЙ '!$A$1:$J$282</definedName>
    <definedName name="Z_48B006C7_4833_439C_8DEA_75B7C9E8B0E8_.wvu.PrintTitles" localSheetId="0" hidden="1">'ВИЧИТАНИЙ '!$7:$9</definedName>
    <definedName name="Z_48B006C7_4833_439C_8DEA_75B7C9E8B0E8_.wvu.Rows" localSheetId="0" hidden="1">'ВИЧИТАНИЙ '!$11:$44,'ВИЧИТАНИЙ '!$105:$167,'ВИЧИТАНИЙ '!$202:$224,'ВИЧИТАНИЙ '!$241:$274</definedName>
    <definedName name="Z_62E010A0_F7FF_4551_9B97_DCC24689A875_.wvu.FilterData" localSheetId="0" hidden="1">'ВИЧИТАНИЙ '!$A$10:$M$280</definedName>
    <definedName name="Z_6AB0FFBC_D224_4C80_8A89_5265400DA5A0_.wvu.FilterData" localSheetId="0" hidden="1">'ВИЧИТАНИЙ '!$A$10:$M$280</definedName>
    <definedName name="Z_6E730A68_434D_4D57_8BDF_AE1167B5A220_.wvu.FilterData" localSheetId="0" hidden="1">'ВИЧИТАНИЙ '!$A$10:$M$280</definedName>
    <definedName name="Z_6E730A68_434D_4D57_8BDF_AE1167B5A220_.wvu.Rows" localSheetId="0" hidden="1">'ВИЧИТАНИЙ '!#REF!</definedName>
    <definedName name="Z_96E2A35E_4A48_419F_9E38_8CEFA5D27C66_.wvu.PrintArea" localSheetId="0">'ВИЧИТАНИЙ '!$A$1:$J$280</definedName>
    <definedName name="Z_96E2A35E_4A48_419F_9E38_8CEFA5D27C66_.wvu.PrintTitles" localSheetId="0">'ВИЧИТАНИЙ '!$9:$9</definedName>
    <definedName name="Z_96E2A35E_4A48_419F_9E38_8CEFA5D27C66_.wvu.Rows" localSheetId="0">'ВИЧИТАНИЙ '!#REF!</definedName>
    <definedName name="Z_ABBD498D_3D2F_4E62_985A_EF1DC4D9DC47_.wvu.PrintArea" localSheetId="0">'ВИЧИТАНИЙ '!$A$1:$J$280</definedName>
    <definedName name="Z_ABBD498D_3D2F_4E62_985A_EF1DC4D9DC47_.wvu.PrintTitles" localSheetId="0">'ВИЧИТАНИЙ '!$9:$9</definedName>
    <definedName name="Z_ABBD498D_3D2F_4E62_985A_EF1DC4D9DC47_.wvu.Rows" localSheetId="0">'ВИЧИТАНИЙ '!#REF!</definedName>
    <definedName name="Z_E02D48B6_D0D9_4E6E_B70D_8E13580A6528_.wvu.PrintArea" localSheetId="0">'ВИЧИТАНИЙ '!$A$1:$J$280</definedName>
    <definedName name="Z_E02D48B6_D0D9_4E6E_B70D_8E13580A6528_.wvu.PrintTitles" localSheetId="0">'ВИЧИТАНИЙ '!$9:$9</definedName>
    <definedName name="Z_E02D48B6_D0D9_4E6E_B70D_8E13580A6528_.wvu.Rows" localSheetId="0">'ВИЧИТАНИЙ '!#REF!</definedName>
    <definedName name="_xlnm.Print_Titles" localSheetId="0">'ВИЧИТАНИЙ '!$7:$10</definedName>
    <definedName name="_xlnm.Print_Area" localSheetId="0">'ВИЧИТАНИЙ '!$A$1:$J$282</definedName>
  </definedNames>
  <calcPr calcId="152511" fullCalcOnLoad="1"/>
  <customWorkbookViews>
    <customWorkbookView name="Рябова Наталія - Особисте подання" guid="{6E730A68-434D-4D57-8BDF-AE1167B5A220}" mergeInterval="0" personalView="1" maximized="1" xWindow="-8" yWindow="-8" windowWidth="1936" windowHeight="1056" tabRatio="602" activeSheetId="1"/>
    <customWorkbookView name="Грешних Наталія - Особисте подання" guid="{3B5C3CFA-F5D3-4720-8335-6B42DA4C7099}" mergeInterval="0" personalView="1" maximized="1" xWindow="-1288" yWindow="-8" windowWidth="1296" windowHeight="1000" tabRatio="602" activeSheetId="1"/>
    <customWorkbookView name="Шведун Світлана - Особисте подання" guid="{48B006C7-4833-439C-8DEA-75B7C9E8B0E8}" mergeInterval="0" personalView="1" maximized="1" xWindow="-9" yWindow="-9" windowWidth="1938" windowHeight="1048" tabRatio="602" activeSheetId="1"/>
    <customWorkbookView name="Гаврилюк Олена - Особисте подання" guid="{2DF03D22-038C-4633-BC59-BD65AE2BF080}" mergeInterval="0" personalView="1" maximized="1" xWindow="-8" yWindow="-8" windowWidth="1296" windowHeight="696" tabRatio="602" activeSheetId="1"/>
    <customWorkbookView name="Бiк Галина - Личное представление" guid="{13404B8C-9394-4F03-AC85-30060F64F3FA}" mergeInterval="0" personalView="1" maximized="1" xWindow="-9" yWindow="-9" windowWidth="1938" windowHeight="1048" tabRatio="602" activeSheetId="1" showComments="commIndAndComment"/>
    <customWorkbookView name="Клименко Анна - Особисте подання" guid="{46F15536-9AB3-432E-A686-742EDCC2343D}" mergeInterval="0" personalView="1" maximized="1" xWindow="-8" yWindow="-8" windowWidth="1936" windowHeight="1056" tabRatio="602" activeSheetId="1" showComments="commIndAndComment"/>
  </customWorkbookViews>
</workbook>
</file>

<file path=xl/calcChain.xml><?xml version="1.0" encoding="utf-8"?>
<calcChain xmlns="http://schemas.openxmlformats.org/spreadsheetml/2006/main">
  <c r="J166" i="2" l="1"/>
  <c r="I166" i="2"/>
  <c r="G245" i="2"/>
  <c r="H244" i="2"/>
  <c r="H243" i="2"/>
  <c r="G156" i="2"/>
  <c r="G154" i="2"/>
  <c r="H154" i="2"/>
  <c r="H138" i="2"/>
  <c r="H137" i="2"/>
  <c r="I154" i="2"/>
  <c r="I138" i="2"/>
  <c r="I137" i="2"/>
  <c r="J154" i="2"/>
  <c r="J138" i="2"/>
  <c r="J137" i="2"/>
  <c r="H176" i="2"/>
  <c r="G176" i="2"/>
  <c r="G178" i="2"/>
  <c r="H219" i="2"/>
  <c r="H218" i="2"/>
  <c r="H217" i="2"/>
  <c r="H215" i="2"/>
  <c r="H214" i="2"/>
  <c r="I171" i="2"/>
  <c r="I170" i="2"/>
  <c r="I168" i="2"/>
  <c r="J171" i="2"/>
  <c r="J170" i="2"/>
  <c r="J168" i="2"/>
  <c r="H32" i="2"/>
  <c r="H31" i="2"/>
  <c r="H50" i="2"/>
  <c r="H229" i="2"/>
  <c r="G33" i="2"/>
  <c r="G32" i="2"/>
  <c r="G31" i="2"/>
  <c r="G152" i="2"/>
  <c r="J250" i="2"/>
  <c r="J249" i="2"/>
  <c r="J248" i="2"/>
  <c r="J246" i="2"/>
  <c r="I250" i="2"/>
  <c r="H90" i="2"/>
  <c r="G91" i="2"/>
  <c r="I24" i="2"/>
  <c r="I23" i="2"/>
  <c r="J24" i="2"/>
  <c r="J23" i="2"/>
  <c r="H24" i="2"/>
  <c r="H23" i="2"/>
  <c r="G25" i="2"/>
  <c r="G22" i="2"/>
  <c r="G21" i="2"/>
  <c r="G20" i="2"/>
  <c r="J21" i="2"/>
  <c r="J20" i="2"/>
  <c r="I21" i="2"/>
  <c r="I20" i="2"/>
  <c r="H21" i="2"/>
  <c r="H20" i="2"/>
  <c r="H129" i="2"/>
  <c r="J135" i="2"/>
  <c r="J133" i="2"/>
  <c r="J121" i="2"/>
  <c r="J120" i="2"/>
  <c r="I135" i="2"/>
  <c r="G135" i="2"/>
  <c r="I264" i="2"/>
  <c r="I263" i="2"/>
  <c r="I261" i="2"/>
  <c r="J264" i="2"/>
  <c r="J263" i="2"/>
  <c r="H264" i="2"/>
  <c r="H263" i="2"/>
  <c r="G266" i="2"/>
  <c r="H111" i="2"/>
  <c r="H110" i="2"/>
  <c r="I111" i="2"/>
  <c r="I110" i="2"/>
  <c r="J111" i="2"/>
  <c r="J110" i="2"/>
  <c r="G112" i="2"/>
  <c r="G111" i="2"/>
  <c r="G110" i="2"/>
  <c r="G26" i="2"/>
  <c r="G24" i="2"/>
  <c r="G23" i="2"/>
  <c r="H28" i="2"/>
  <c r="H27" i="2"/>
  <c r="I28" i="2"/>
  <c r="I27" i="2"/>
  <c r="J28" i="2"/>
  <c r="J27" i="2"/>
  <c r="G29" i="2"/>
  <c r="G28" i="2"/>
  <c r="G27" i="2"/>
  <c r="G30" i="2"/>
  <c r="G126" i="2"/>
  <c r="G153" i="2"/>
  <c r="G102" i="2"/>
  <c r="G214" i="2"/>
  <c r="I61" i="2"/>
  <c r="J61" i="2"/>
  <c r="J60" i="2"/>
  <c r="J58" i="2"/>
  <c r="H61" i="2"/>
  <c r="H60" i="2"/>
  <c r="G63" i="2"/>
  <c r="G167" i="2"/>
  <c r="H166" i="2"/>
  <c r="I165" i="2"/>
  <c r="I160" i="2"/>
  <c r="G160" i="2"/>
  <c r="G163" i="2"/>
  <c r="G162" i="2"/>
  <c r="G164" i="2"/>
  <c r="G146" i="2"/>
  <c r="G136" i="2"/>
  <c r="I48" i="2"/>
  <c r="I47" i="2"/>
  <c r="I45" i="2"/>
  <c r="J48" i="2"/>
  <c r="J47" i="2"/>
  <c r="J45" i="2"/>
  <c r="H48" i="2"/>
  <c r="H47" i="2"/>
  <c r="G57" i="2"/>
  <c r="I278" i="2"/>
  <c r="I277" i="2"/>
  <c r="I275" i="2"/>
  <c r="J278" i="2"/>
  <c r="J277" i="2"/>
  <c r="J275" i="2"/>
  <c r="H278" i="2"/>
  <c r="H277" i="2"/>
  <c r="H275" i="2"/>
  <c r="G279" i="2"/>
  <c r="G278" i="2"/>
  <c r="G277" i="2"/>
  <c r="G275" i="2"/>
  <c r="G276" i="2"/>
  <c r="G82" i="2"/>
  <c r="G128" i="2"/>
  <c r="G150" i="2"/>
  <c r="J165" i="2"/>
  <c r="J160" i="2"/>
  <c r="G144" i="2"/>
  <c r="G125" i="2"/>
  <c r="G151" i="2"/>
  <c r="G274" i="2"/>
  <c r="J273" i="2"/>
  <c r="J272" i="2"/>
  <c r="J270" i="2"/>
  <c r="I273" i="2"/>
  <c r="I272" i="2"/>
  <c r="I270" i="2"/>
  <c r="H273" i="2"/>
  <c r="G271" i="2"/>
  <c r="G269" i="2"/>
  <c r="J268" i="2"/>
  <c r="J267" i="2"/>
  <c r="I268" i="2"/>
  <c r="I267" i="2"/>
  <c r="H268" i="2"/>
  <c r="H267" i="2"/>
  <c r="G267" i="2"/>
  <c r="G265" i="2"/>
  <c r="G260" i="2"/>
  <c r="J259" i="2"/>
  <c r="J258" i="2"/>
  <c r="J256" i="2"/>
  <c r="I259" i="2"/>
  <c r="I258" i="2"/>
  <c r="I256" i="2"/>
  <c r="H259" i="2"/>
  <c r="H258" i="2"/>
  <c r="G257" i="2"/>
  <c r="G255" i="2"/>
  <c r="J254" i="2"/>
  <c r="J253" i="2"/>
  <c r="J251" i="2"/>
  <c r="I254" i="2"/>
  <c r="I253" i="2"/>
  <c r="I251" i="2"/>
  <c r="H254" i="2"/>
  <c r="G250" i="2"/>
  <c r="I249" i="2"/>
  <c r="I248" i="2"/>
  <c r="I246" i="2"/>
  <c r="H249" i="2"/>
  <c r="G249" i="2"/>
  <c r="J244" i="2"/>
  <c r="J243" i="2"/>
  <c r="J241" i="2"/>
  <c r="J280" i="2"/>
  <c r="I244" i="2"/>
  <c r="I243" i="2"/>
  <c r="I241" i="2"/>
  <c r="I280" i="2"/>
  <c r="G244" i="2"/>
  <c r="G240" i="2"/>
  <c r="J239" i="2"/>
  <c r="J238" i="2"/>
  <c r="J236" i="2"/>
  <c r="I239" i="2"/>
  <c r="H239" i="2"/>
  <c r="G239" i="2"/>
  <c r="G235" i="2"/>
  <c r="G234" i="2"/>
  <c r="J233" i="2"/>
  <c r="J232" i="2"/>
  <c r="J230" i="2"/>
  <c r="I233" i="2"/>
  <c r="H233" i="2"/>
  <c r="J228" i="2"/>
  <c r="J227" i="2"/>
  <c r="J225" i="2"/>
  <c r="I228" i="2"/>
  <c r="I227" i="2"/>
  <c r="I225" i="2"/>
  <c r="G224" i="2"/>
  <c r="J223" i="2"/>
  <c r="J222" i="2"/>
  <c r="J220" i="2"/>
  <c r="I223" i="2"/>
  <c r="I222" i="2"/>
  <c r="I220" i="2"/>
  <c r="H223" i="2"/>
  <c r="J218" i="2"/>
  <c r="J217" i="2"/>
  <c r="J215" i="2"/>
  <c r="I218" i="2"/>
  <c r="I217" i="2"/>
  <c r="J213" i="2"/>
  <c r="J212" i="2"/>
  <c r="J210" i="2"/>
  <c r="I213" i="2"/>
  <c r="I212" i="2"/>
  <c r="I210" i="2"/>
  <c r="G209" i="2"/>
  <c r="J208" i="2"/>
  <c r="J207" i="2"/>
  <c r="I208" i="2"/>
  <c r="I207" i="2"/>
  <c r="H208" i="2"/>
  <c r="G206" i="2"/>
  <c r="J205" i="2"/>
  <c r="J204" i="2"/>
  <c r="J202" i="2"/>
  <c r="I205" i="2"/>
  <c r="I204" i="2"/>
  <c r="H205" i="2"/>
  <c r="H204" i="2"/>
  <c r="G201" i="2"/>
  <c r="G200" i="2"/>
  <c r="G199" i="2"/>
  <c r="H198" i="2"/>
  <c r="G198" i="2"/>
  <c r="G197" i="2"/>
  <c r="G196" i="2"/>
  <c r="J195" i="2"/>
  <c r="J194" i="2"/>
  <c r="J192" i="2"/>
  <c r="I195" i="2"/>
  <c r="I194" i="2"/>
  <c r="I192" i="2"/>
  <c r="G191" i="2"/>
  <c r="G190" i="2"/>
  <c r="J189" i="2"/>
  <c r="J188" i="2"/>
  <c r="J186" i="2"/>
  <c r="I189" i="2"/>
  <c r="G189" i="2"/>
  <c r="H189" i="2"/>
  <c r="H188" i="2"/>
  <c r="H186" i="2"/>
  <c r="G185" i="2"/>
  <c r="G184" i="2"/>
  <c r="G183" i="2"/>
  <c r="J182" i="2"/>
  <c r="J181" i="2"/>
  <c r="J179" i="2"/>
  <c r="I182" i="2"/>
  <c r="I181" i="2"/>
  <c r="I179" i="2"/>
  <c r="H182" i="2"/>
  <c r="H181" i="2"/>
  <c r="G175" i="2"/>
  <c r="G174" i="2"/>
  <c r="G173" i="2"/>
  <c r="G172" i="2"/>
  <c r="G159" i="2"/>
  <c r="J158" i="2"/>
  <c r="J157" i="2"/>
  <c r="I158" i="2"/>
  <c r="I157" i="2"/>
  <c r="H158" i="2"/>
  <c r="G148" i="2"/>
  <c r="G147" i="2"/>
  <c r="G143" i="2"/>
  <c r="G142" i="2"/>
  <c r="G141" i="2"/>
  <c r="G140" i="2"/>
  <c r="G139" i="2"/>
  <c r="H133" i="2"/>
  <c r="H121" i="2"/>
  <c r="H120" i="2"/>
  <c r="G132" i="2"/>
  <c r="G131" i="2"/>
  <c r="G130" i="2"/>
  <c r="G127" i="2"/>
  <c r="G124" i="2"/>
  <c r="G123" i="2"/>
  <c r="G122" i="2"/>
  <c r="G117" i="2"/>
  <c r="J116" i="2"/>
  <c r="J115" i="2"/>
  <c r="J113" i="2"/>
  <c r="I116" i="2"/>
  <c r="I115" i="2"/>
  <c r="H116" i="2"/>
  <c r="G109" i="2"/>
  <c r="J108" i="2"/>
  <c r="J107" i="2"/>
  <c r="J105" i="2"/>
  <c r="I108" i="2"/>
  <c r="I107" i="2"/>
  <c r="H108" i="2"/>
  <c r="H107" i="2"/>
  <c r="H105" i="2"/>
  <c r="G104" i="2"/>
  <c r="G103" i="2"/>
  <c r="G101" i="2"/>
  <c r="G100" i="2"/>
  <c r="G99" i="2"/>
  <c r="G98" i="2"/>
  <c r="G97" i="2"/>
  <c r="J96" i="2"/>
  <c r="J95" i="2"/>
  <c r="I96" i="2"/>
  <c r="I95" i="2"/>
  <c r="H96" i="2"/>
  <c r="H95" i="2"/>
  <c r="G95" i="2"/>
  <c r="G94" i="2"/>
  <c r="G93" i="2"/>
  <c r="G92" i="2"/>
  <c r="J90" i="2"/>
  <c r="J89" i="2"/>
  <c r="I90" i="2"/>
  <c r="I89" i="2"/>
  <c r="H89" i="2"/>
  <c r="G89" i="2"/>
  <c r="G86" i="2"/>
  <c r="J84" i="2"/>
  <c r="J78" i="2"/>
  <c r="J77" i="2"/>
  <c r="J75" i="2"/>
  <c r="I84" i="2"/>
  <c r="I78" i="2"/>
  <c r="I77" i="2"/>
  <c r="I75" i="2"/>
  <c r="H84" i="2"/>
  <c r="G84" i="2"/>
  <c r="H78" i="2"/>
  <c r="H77" i="2"/>
  <c r="G83" i="2"/>
  <c r="G81" i="2"/>
  <c r="G80" i="2"/>
  <c r="G79" i="2"/>
  <c r="G74" i="2"/>
  <c r="G73" i="2"/>
  <c r="J72" i="2"/>
  <c r="J71" i="2"/>
  <c r="J69" i="2"/>
  <c r="I72" i="2"/>
  <c r="I71" i="2"/>
  <c r="H72" i="2"/>
  <c r="H71" i="2"/>
  <c r="H69" i="2"/>
  <c r="G68" i="2"/>
  <c r="J67" i="2"/>
  <c r="J66" i="2"/>
  <c r="J64" i="2"/>
  <c r="I67" i="2"/>
  <c r="I66" i="2"/>
  <c r="I64" i="2"/>
  <c r="H67" i="2"/>
  <c r="G62" i="2"/>
  <c r="G56" i="2"/>
  <c r="G55" i="2"/>
  <c r="G54" i="2"/>
  <c r="G53" i="2"/>
  <c r="G52" i="2"/>
  <c r="G51" i="2"/>
  <c r="G50" i="2"/>
  <c r="G49" i="2"/>
  <c r="G44" i="2"/>
  <c r="G43" i="2"/>
  <c r="J42" i="2"/>
  <c r="J41" i="2"/>
  <c r="J39" i="2"/>
  <c r="I42" i="2"/>
  <c r="I41" i="2"/>
  <c r="I39" i="2"/>
  <c r="H42" i="2"/>
  <c r="H41" i="2"/>
  <c r="H39" i="2"/>
  <c r="G38" i="2"/>
  <c r="J37" i="2"/>
  <c r="J36" i="2"/>
  <c r="J34" i="2"/>
  <c r="I37" i="2"/>
  <c r="H37" i="2"/>
  <c r="G19" i="2"/>
  <c r="G18" i="2"/>
  <c r="J16" i="2"/>
  <c r="J14" i="2"/>
  <c r="J13" i="2"/>
  <c r="I16" i="2"/>
  <c r="I14" i="2"/>
  <c r="I13" i="2"/>
  <c r="H16" i="2"/>
  <c r="G15" i="2"/>
  <c r="G219" i="2"/>
  <c r="H213" i="2"/>
  <c r="H212" i="2"/>
  <c r="H195" i="2"/>
  <c r="G129" i="2"/>
  <c r="H210" i="2"/>
  <c r="I133" i="2"/>
  <c r="I121" i="2"/>
  <c r="I120" i="2"/>
  <c r="I118" i="2"/>
  <c r="G90" i="2"/>
  <c r="G78" i="2"/>
  <c r="G259" i="2"/>
  <c r="G205" i="2"/>
  <c r="G264" i="2"/>
  <c r="I87" i="2"/>
  <c r="H253" i="2"/>
  <c r="H165" i="2"/>
  <c r="G166" i="2"/>
  <c r="G229" i="2"/>
  <c r="H228" i="2"/>
  <c r="H36" i="2"/>
  <c r="H34" i="2"/>
  <c r="G42" i="2"/>
  <c r="I238" i="2"/>
  <c r="I236" i="2"/>
  <c r="H157" i="2"/>
  <c r="H232" i="2"/>
  <c r="H230" i="2"/>
  <c r="H272" i="2"/>
  <c r="G272" i="2"/>
  <c r="H115" i="2"/>
  <c r="H248" i="2"/>
  <c r="G248" i="2"/>
  <c r="H251" i="2"/>
  <c r="H270" i="2"/>
  <c r="H160" i="2"/>
  <c r="G165" i="2"/>
  <c r="H113" i="2"/>
  <c r="G228" i="2"/>
  <c r="H227" i="2"/>
  <c r="H225" i="2"/>
  <c r="G217" i="2"/>
  <c r="I215" i="2"/>
  <c r="G181" i="2"/>
  <c r="H179" i="2"/>
  <c r="G179" i="2"/>
  <c r="G47" i="2"/>
  <c r="G225" i="2"/>
  <c r="G251" i="2"/>
  <c r="G158" i="2"/>
  <c r="G218" i="2"/>
  <c r="G108" i="2"/>
  <c r="G121" i="2"/>
  <c r="G227" i="2"/>
  <c r="G233" i="2"/>
  <c r="G254" i="2"/>
  <c r="G133" i="2"/>
  <c r="J118" i="2"/>
  <c r="G96" i="2"/>
  <c r="G37" i="2"/>
  <c r="G268" i="2"/>
  <c r="H171" i="2"/>
  <c r="G182" i="2"/>
  <c r="G210" i="2"/>
  <c r="I11" i="2"/>
  <c r="G138" i="2"/>
  <c r="I202" i="2"/>
  <c r="G270" i="2"/>
  <c r="I69" i="2"/>
  <c r="G69" i="2"/>
  <c r="G71" i="2"/>
  <c r="I105" i="2"/>
  <c r="G107" i="2"/>
  <c r="I113" i="2"/>
  <c r="G113" i="2"/>
  <c r="G115" i="2"/>
  <c r="G105" i="2"/>
  <c r="G120" i="2"/>
  <c r="H118" i="2"/>
  <c r="G118" i="2"/>
  <c r="G204" i="2"/>
  <c r="J87" i="2"/>
  <c r="I60" i="2"/>
  <c r="I58" i="2"/>
  <c r="G61" i="2"/>
  <c r="G41" i="2"/>
  <c r="H222" i="2"/>
  <c r="G223" i="2"/>
  <c r="G263" i="2"/>
  <c r="G215" i="2"/>
  <c r="H246" i="2"/>
  <c r="G246" i="2"/>
  <c r="H261" i="2"/>
  <c r="G261" i="2"/>
  <c r="G273" i="2"/>
  <c r="G157" i="2"/>
  <c r="H87" i="2"/>
  <c r="G87" i="2"/>
  <c r="G212" i="2"/>
  <c r="I232" i="2"/>
  <c r="H58" i="2"/>
  <c r="G137" i="2"/>
  <c r="G77" i="2"/>
  <c r="H75" i="2"/>
  <c r="G75" i="2"/>
  <c r="H207" i="2"/>
  <c r="G207" i="2"/>
  <c r="G208" i="2"/>
  <c r="G116" i="2"/>
  <c r="G72" i="2"/>
  <c r="J11" i="2"/>
  <c r="H256" i="2"/>
  <c r="G256" i="2"/>
  <c r="G258" i="2"/>
  <c r="H45" i="2"/>
  <c r="G45" i="2"/>
  <c r="G48" i="2"/>
  <c r="G253" i="2"/>
  <c r="G213" i="2"/>
  <c r="H194" i="2"/>
  <c r="G195" i="2"/>
  <c r="G16" i="2"/>
  <c r="H14" i="2"/>
  <c r="G14" i="2"/>
  <c r="I36" i="2"/>
  <c r="G39" i="2"/>
  <c r="H66" i="2"/>
  <c r="G67" i="2"/>
  <c r="I188" i="2"/>
  <c r="H238" i="2"/>
  <c r="J261" i="2"/>
  <c r="G171" i="2"/>
  <c r="H170" i="2"/>
  <c r="G60" i="2"/>
  <c r="H202" i="2"/>
  <c r="G202" i="2"/>
  <c r="I186" i="2"/>
  <c r="G186" i="2"/>
  <c r="G188" i="2"/>
  <c r="I34" i="2"/>
  <c r="G36" i="2"/>
  <c r="H192" i="2"/>
  <c r="G192" i="2"/>
  <c r="G194" i="2"/>
  <c r="G58" i="2"/>
  <c r="H220" i="2"/>
  <c r="G220" i="2"/>
  <c r="G222" i="2"/>
  <c r="G66" i="2"/>
  <c r="H64" i="2"/>
  <c r="G64" i="2"/>
  <c r="H236" i="2"/>
  <c r="G236" i="2"/>
  <c r="G238" i="2"/>
  <c r="I230" i="2"/>
  <c r="G230" i="2"/>
  <c r="G232" i="2"/>
  <c r="G170" i="2"/>
  <c r="H168" i="2"/>
  <c r="G168" i="2"/>
  <c r="G34" i="2"/>
  <c r="H13" i="2"/>
  <c r="H241" i="2"/>
  <c r="G243" i="2"/>
  <c r="H11" i="2"/>
  <c r="G11" i="2"/>
  <c r="G13" i="2"/>
  <c r="H280" i="2"/>
  <c r="G241" i="2"/>
  <c r="G280" i="2"/>
</calcChain>
</file>

<file path=xl/sharedStrings.xml><?xml version="1.0" encoding="utf-8"?>
<sst xmlns="http://schemas.openxmlformats.org/spreadsheetml/2006/main" count="721" uniqueCount="412">
  <si>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</si>
  <si>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</si>
  <si>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</si>
  <si>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</si>
  <si>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</si>
  <si>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</si>
  <si>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</si>
  <si>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</si>
  <si>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</si>
  <si>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</si>
  <si>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</si>
  <si>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</si>
  <si>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</si>
  <si>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</si>
  <si>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</si>
  <si>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0829</t>
  </si>
  <si>
    <t>0810</t>
  </si>
  <si>
    <t>Проведення навчально-тренувальних зборів і змагань з неолімпійських видів спорту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</si>
  <si>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</si>
  <si>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</si>
  <si>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</si>
  <si>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</si>
  <si>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</si>
  <si>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</si>
  <si>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0133</t>
  </si>
  <si>
    <t>0470</t>
  </si>
  <si>
    <t>0900000</t>
  </si>
  <si>
    <t>0910000</t>
  </si>
  <si>
    <t>0100000</t>
  </si>
  <si>
    <t>0110000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</si>
  <si>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</si>
  <si>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</si>
  <si>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</si>
  <si>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</si>
  <si>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</si>
  <si>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5031</t>
  </si>
  <si>
    <t>5033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</si>
  <si>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</si>
  <si>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</si>
  <si>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</si>
  <si>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</si>
  <si>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</si>
  <si>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</si>
  <si>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</si>
  <si>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</si>
  <si>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</si>
  <si>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</si>
  <si>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</si>
  <si>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</si>
  <si>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</si>
  <si>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</si>
  <si>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</si>
  <si>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</si>
  <si>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</si>
  <si>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</si>
  <si>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0813090</t>
  </si>
  <si>
    <t>0813105</t>
  </si>
  <si>
    <t>1115011</t>
  </si>
  <si>
    <t>1115012</t>
  </si>
  <si>
    <t>1115022</t>
  </si>
  <si>
    <t>1115033</t>
  </si>
  <si>
    <t>1115061</t>
  </si>
  <si>
    <t>1115062</t>
  </si>
  <si>
    <t>0117670</t>
  </si>
  <si>
    <t>7670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</si>
  <si>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</si>
  <si>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</si>
  <si>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</si>
  <si>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</si>
  <si>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</si>
  <si>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</si>
  <si>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</si>
  <si>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</si>
  <si>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</si>
  <si>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</si>
  <si>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</si>
  <si>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</si>
  <si>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</si>
  <si>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7693</t>
  </si>
  <si>
    <t>2900000</t>
  </si>
  <si>
    <t>2910000</t>
  </si>
  <si>
    <t>2918110</t>
  </si>
  <si>
    <t>1216084</t>
  </si>
  <si>
    <t>6084</t>
  </si>
  <si>
    <t>0610</t>
  </si>
  <si>
    <t>1218821</t>
  </si>
  <si>
    <t>8821</t>
  </si>
  <si>
    <t>1218831</t>
  </si>
  <si>
    <t>8831</t>
  </si>
  <si>
    <t>2000000</t>
  </si>
  <si>
    <t>0117693</t>
  </si>
  <si>
    <t>Додаток 7</t>
  </si>
  <si>
    <t>Усього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</si>
  <si>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</si>
  <si>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</si>
  <si>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</si>
  <si>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</si>
  <si>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</si>
  <si>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</si>
  <si>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</si>
  <si>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</si>
  <si>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0712152</t>
  </si>
  <si>
    <t>2152</t>
  </si>
  <si>
    <t>Інші програми та заходи у сфері освіти</t>
  </si>
  <si>
    <t>0813241</t>
  </si>
  <si>
    <t>3241</t>
  </si>
  <si>
    <t>0813242</t>
  </si>
  <si>
    <t>3242</t>
  </si>
  <si>
    <t>Інші заходи в галузі культури і мистецтва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</si>
  <si>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</si>
  <si>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</si>
  <si>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</si>
  <si>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</si>
  <si>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Код Функціональної класифікації видатків та кредитування бюджету</t>
  </si>
  <si>
    <t>2151</t>
  </si>
  <si>
    <t>0712151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</si>
  <si>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</si>
  <si>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</si>
  <si>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</si>
  <si>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</si>
  <si>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</si>
  <si>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</si>
  <si>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</si>
  <si>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</si>
  <si>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</si>
  <si>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</si>
  <si>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</si>
  <si>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</si>
  <si>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</si>
  <si>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</si>
  <si>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</si>
  <si>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</si>
  <si>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</si>
  <si>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5011</t>
  </si>
  <si>
    <t>0615011</t>
  </si>
  <si>
    <t>5012</t>
  </si>
  <si>
    <t>0615012</t>
  </si>
  <si>
    <t>0615031</t>
  </si>
  <si>
    <t>Надання довгострокових кредитів індивідуальним забудовникам житла на селі</t>
  </si>
  <si>
    <t>2800000</t>
  </si>
  <si>
    <t>1113133</t>
  </si>
  <si>
    <t>3133</t>
  </si>
  <si>
    <t>Інші заходи та заклади молодіжної політики</t>
  </si>
  <si>
    <t>Інші субвенції з місцевого бюджету</t>
  </si>
  <si>
    <t>(код бюджету)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</si>
  <si>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</si>
  <si>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</si>
  <si>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</si>
  <si>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</si>
  <si>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</si>
  <si>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</si>
  <si>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</si>
  <si>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</si>
  <si>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</si>
  <si>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</si>
  <si>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</si>
  <si>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</si>
  <si>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</si>
  <si>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</si>
  <si>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</si>
  <si>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</si>
  <si>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</si>
  <si>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</si>
  <si>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</si>
  <si>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</si>
  <si>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</si>
  <si>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</si>
  <si>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</si>
  <si>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0712090</t>
  </si>
  <si>
    <t>2090</t>
  </si>
  <si>
    <t>0722</t>
  </si>
  <si>
    <t>Спеціалізована амбулаторно-поліклінічна допомога населенню</t>
  </si>
  <si>
    <t>0712130</t>
  </si>
  <si>
    <t>2130</t>
  </si>
  <si>
    <t>Створення банків крові та її компонентів</t>
  </si>
  <si>
    <t>1142</t>
  </si>
  <si>
    <t>9090</t>
  </si>
  <si>
    <t>0611142</t>
  </si>
  <si>
    <t>0611141</t>
  </si>
  <si>
    <t>1141</t>
  </si>
  <si>
    <t>Інші заходи, пов’язані з економічною діяльністю</t>
  </si>
  <si>
    <t>Інші програми та заходи у сфері охорони здоров’я</t>
  </si>
  <si>
    <t>1000000</t>
  </si>
  <si>
    <t>1010000</t>
  </si>
  <si>
    <t>Управління культури, туризму, національностей і релігій Дніпропетровської обласної державної адміністрації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</si>
  <si>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</si>
  <si>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</si>
  <si>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</si>
  <si>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</si>
  <si>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</si>
  <si>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</si>
  <si>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</si>
  <si>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</si>
  <si>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</si>
  <si>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</si>
  <si>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</si>
  <si>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1014082</t>
  </si>
  <si>
    <t>Фінансова підтримка засобів масової інформації</t>
  </si>
  <si>
    <t>2500000</t>
  </si>
  <si>
    <t>Управління зовнішньоекономічної діяльності Дніпропетровської обласної державної адміністрації</t>
  </si>
  <si>
    <t>2510000</t>
  </si>
  <si>
    <t>2517630</t>
  </si>
  <si>
    <t>7630</t>
  </si>
  <si>
    <t>Реалізація програм і заходів в галузі зовнішньоекономічної діяльності</t>
  </si>
  <si>
    <t>3200000</t>
  </si>
  <si>
    <t>3210000</t>
  </si>
  <si>
    <t>3214082</t>
  </si>
  <si>
    <t>2300000</t>
  </si>
  <si>
    <t>2310000</t>
  </si>
  <si>
    <t>2311142</t>
  </si>
  <si>
    <t>0913241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</si>
  <si>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</si>
  <si>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адміністраціїї</t>
  </si>
  <si>
    <t>1517370</t>
  </si>
  <si>
    <t>0830</t>
  </si>
  <si>
    <t>2017693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</si>
  <si>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</si>
  <si>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</si>
  <si>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</si>
  <si>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Регіональна цільова соціальна програма „Освіта Дніпропетровщини до 2024 року”</t>
  </si>
  <si>
    <t>(грн)</t>
  </si>
  <si>
    <t>Найменування обласної/регіональної програми</t>
  </si>
  <si>
    <t>Дата і номер документа, яким затверджено обласну регіональну програму</t>
  </si>
  <si>
    <t>Управління протокольних та масових заходів Дніпропетровської обласної державної адміністрації</t>
  </si>
  <si>
    <t>9800</t>
  </si>
  <si>
    <t>Надання пільгових довгострокових кредитів молодим сім’ям та одиноким молодим громадянам на будівництво/реконструкцію/придбання житла</t>
  </si>
  <si>
    <t>Субвенція з місцевого бюджету державному бюджету на виконання програм соціально-економічного розвитку регіонів</t>
  </si>
  <si>
    <t>Регіональна програма забезпечення громадського порядку та громадської безпеки на території Дніпропетровської області на період до 2025 року</t>
  </si>
  <si>
    <t>2200000</t>
  </si>
  <si>
    <t>2210000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</si>
  <si>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</si>
  <si>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</si>
  <si>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2919800</t>
  </si>
  <si>
    <t>Департамент фінансів Дніпропетровської обласної державної адміністрації</t>
  </si>
  <si>
    <t>3710000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</si>
  <si>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</si>
  <si>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</si>
  <si>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0611130</t>
  </si>
  <si>
    <t>1130</t>
  </si>
  <si>
    <t>Методичне забезпечення діяльності закладів освіти</t>
  </si>
  <si>
    <t xml:space="preserve">                  </t>
  </si>
  <si>
    <t>Проведення належної медико-соціальної експертизи (МСЕК)</t>
  </si>
  <si>
    <t>Здійснення заходів та реалізація проектів на виконання Державної цільової соціальної програми "Молодь України"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</si>
  <si>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</si>
  <si>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>Видатки на поховання учасників бойових дій та осіб з інвалідністю внаслідок війни</t>
  </si>
  <si>
    <t>Надання реабілітаційних послуг особам з інвалідністю та дітям з інвалідністю</t>
  </si>
  <si>
    <t>Проведення навчально-тренувальних зборів і змагань та заходів зі спорту осіб з інвалідністю</t>
  </si>
  <si>
    <t>Забезпечення підготовки спортсменів школами вищої спортивної майстерності</t>
  </si>
  <si>
    <t>Забезпечення діяльності інших закладів у сфері соціального захисту і соціального забезпечення</t>
  </si>
  <si>
    <t>Забезпечення діяльності інших закладів у сфері соціального захисту і соціальгого забезпечення</t>
  </si>
  <si>
    <t>Регіональна соціальна програма запобігання та протидії домашньому насильству та насильству за ознакою статті в Дніпропетровській області на період до 2025 року</t>
  </si>
  <si>
    <t xml:space="preserve"> 0410000000</t>
  </si>
  <si>
    <t>Забезпечення діяльності інших закладів у сфері охорони здоров’я</t>
  </si>
  <si>
    <t>0119770</t>
  </si>
  <si>
    <t>Інші субвенції з місцевого бюджету,</t>
  </si>
  <si>
    <t>від 25.11.2022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236-14/VIII</t>
  </si>
  <si>
    <t xml:space="preserve">від 14.10.2022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 217-13/VІII </t>
  </si>
  <si>
    <t>від 14.10.2022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216-13/VIII</t>
  </si>
  <si>
    <t>1517321</t>
  </si>
  <si>
    <t>7321</t>
  </si>
  <si>
    <t>0443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</si>
  <si>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</si>
  <si>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</si>
  <si>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</si>
  <si>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</si>
  <si>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</si>
  <si>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</si>
  <si>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</si>
  <si>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1517381</t>
  </si>
  <si>
    <t>7381</t>
  </si>
  <si>
    <t>Реалізація проектів в рамках Програми з відновлення України</t>
  </si>
  <si>
    <t>0620</t>
  </si>
  <si>
    <t>1217310</t>
  </si>
  <si>
    <t>7310</t>
  </si>
  <si>
    <t>1516083</t>
  </si>
  <si>
    <t>6083</t>
  </si>
  <si>
    <t>Проектні, 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</si>
  <si>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1517330</t>
  </si>
  <si>
    <t>7330</t>
  </si>
  <si>
    <t>2717610</t>
  </si>
  <si>
    <t>7610</t>
  </si>
  <si>
    <t>0411</t>
  </si>
  <si>
    <t>Сприяння розвитку малого та середнього підприємництва</t>
  </si>
  <si>
    <t>Департамент цивільного захисту Дніпропетровської обласної державної адміністрації</t>
  </si>
  <si>
    <t>від 14.10.2022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218-13/VIIІ</t>
  </si>
  <si>
    <t>1600000</t>
  </si>
  <si>
    <t>Управління містобудування та архітектури Дніпропетровської обласної державної адміністрації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</si>
  <si>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</si>
  <si>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</si>
  <si>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</si>
  <si>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</si>
  <si>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1216013</t>
  </si>
  <si>
    <t>6013</t>
  </si>
  <si>
    <t>Забезпечення діяльності водопровідно-каналізаційного господарства</t>
  </si>
  <si>
    <t>від 13.12.2019
№ 535-20/VІІ 
(із змінами)</t>
  </si>
  <si>
    <t>від 21.06.2013
№ 438-19/VІ
 (із змінами)</t>
  </si>
  <si>
    <t>від 27.12.2011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225-10/VІ 
(із змінами)</t>
  </si>
  <si>
    <t>від 03.12.2021
№ 154-9/VІІІ 
 (із змінами)</t>
  </si>
  <si>
    <t xml:space="preserve"> від 13.12.2019
№ 534-20/VII
 (із змінами)</t>
  </si>
  <si>
    <t>від 02.12.2016
№ 122-7/VII 
(із змінами)</t>
  </si>
  <si>
    <t>від 21.10.2015
№ 680-34/VI
 (із змінами)</t>
  </si>
  <si>
    <t>від 05.11.2021
№ 121-8/VIІI 
(із змінами)</t>
  </si>
  <si>
    <t>від 27.03.2020 
№ 570-22/VІІ
 (із змінами)</t>
  </si>
  <si>
    <t>від 09.10.2020
№ 645-25/VII 
(із змінами)</t>
  </si>
  <si>
    <t>від 02.12.2016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121-7/VІІ 
(із змінами)</t>
  </si>
  <si>
    <t>від 02.12.2016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126-7/VІІ 
(із змінами)</t>
  </si>
  <si>
    <t xml:space="preserve">від 26.02.2021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 28-4/VІІІ 
(із змінами) </t>
  </si>
  <si>
    <t>від 05.06.2020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600-23/VІІ 
(із змінами)</t>
  </si>
  <si>
    <t>від 06.08.2021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97-7/VIII 
(із змінами)</t>
  </si>
  <si>
    <t>від 25.03.2016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30-3/VІІ 
(із змінами)</t>
  </si>
  <si>
    <t>від 26.02.2021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27-4/VІІІ 
(із змінами)</t>
  </si>
  <si>
    <t>від 19.02.2016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15-2/VІІ 
(із змінами)</t>
  </si>
  <si>
    <t>від 16.02.2022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170-10/VІІІ 
(із змінами)</t>
  </si>
  <si>
    <t>від 15.03.2013
№ 421-18/VІ 
(із змінами)</t>
  </si>
  <si>
    <t>Розподіл витрат обласного бюджету на реалізацію обласних/регіональних програм у 2024 році</t>
  </si>
  <si>
    <t>субвенція з обласного бюджету бюджетам територіальних громад на виконання доручень виборців депутатами обласної ради у 2024 році</t>
  </si>
  <si>
    <t>1011142</t>
  </si>
  <si>
    <t xml:space="preserve"> Програма соціально-економічного та культурного розвитку Дніпропетровської області на 2024 рік </t>
  </si>
  <si>
    <t>від 19.10.2018
№ 374-14/VІІ
 (із змінами)</t>
  </si>
  <si>
    <t>від 26.02.2021
 № 26-4/VІІІ</t>
  </si>
  <si>
    <t xml:space="preserve">від 03.12.2021 
№ 153-9/VIII        </t>
  </si>
  <si>
    <t xml:space="preserve">Цільова соціальна комплексна програма розвитку фізичної культури і спорту в Дніпропетровській області  до 2024 року </t>
  </si>
  <si>
    <t>від 14.10.2022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215-13/VIII 
(із змінами)</t>
  </si>
  <si>
    <t>субвенція з обласного бюджету місцевим бюджетам на забезпечення окремих видатків районних рад, спрямованих на виконання їх повноважень</t>
  </si>
  <si>
    <t>1217640</t>
  </si>
  <si>
    <t>7640</t>
  </si>
  <si>
    <t>Заходи з енергозбереження</t>
  </si>
  <si>
    <t>5110000</t>
  </si>
  <si>
    <t>5100000</t>
  </si>
  <si>
    <t>5111142</t>
  </si>
  <si>
    <t>5114082</t>
  </si>
  <si>
    <t>5115061</t>
  </si>
  <si>
    <t>Управління з питань ветеранської політики  Дніпропетровської обласної державної адміністрації</t>
  </si>
  <si>
    <t xml:space="preserve">Бюджетна програма „Виконання судових рішень та виконавчих документів Дніпропетровською обласною радою” на 2018 – 2028 роки </t>
  </si>
  <si>
    <t xml:space="preserve">Програма розвитку місцевого самоврядування у Дніпропетровській області на 2012 – 2026 роки </t>
  </si>
  <si>
    <t xml:space="preserve">Обласна програма „Здоров’я населення Дніпропетровщини на 2020 – 2024 роки” </t>
  </si>
  <si>
    <t>Регіональна цільова соціальна програма „Молодь Дніпропетровщини” на 2022 – 2026 роки</t>
  </si>
  <si>
    <t>Регіональна цільова соціальна програма національно-патріотичного виховання на 2023 – 2027 роки</t>
  </si>
  <si>
    <t>Регіональна цільова соціальна програма розвитку сімейної та гендерної політики у Дніпропетровській області на 2023 – 2027 роки</t>
  </si>
  <si>
    <t>Комплексна програма соціального захисту населення Дніпропетровської області на 2020 – 2024 роки</t>
  </si>
  <si>
    <t>Регіональна програма інформатизації "Дніпропетровщина: цифрова трансформація"                                                                                                                                                                                                                                          на 2023 – 2025 роки</t>
  </si>
  <si>
    <t>Програма створення та використання матеріальних резервів для запобігання і ліквідації наслідків надзвичайних ситуацій у Дніпропетровській області                                                                                                                      на 2023 – 2027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</si>
  <si>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</si>
  <si>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Комплексна програма з соціальної підтримки, реабілітації осіб, які брали безпосередню участь у здійсненні заходів,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та членів їхніх сімей у Дніпропетровській області  на 2020 – 2025 роки</t>
  </si>
  <si>
    <t>Програма соціального захисту та підтримки дітей у Дніпропетровській області на 2021 – 2025 роки</t>
  </si>
  <si>
    <t xml:space="preserve">Програма розвитку культури у Дніпропетровській області на 2017 – 2025 роки 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</si>
  <si>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
на 2021 – 2025 роки</t>
  </si>
  <si>
    <t>Програма сприяння розвитку громадянського суспільства у Дніпропетровській області                                                                                                                                                                                                                                      на 2017 – 2026 роки</t>
  </si>
  <si>
    <t>Програма з розвитку інформаційно-комунікативної сфери  Дніпропетровської області                                                                                                                                                                                                                                            на 2021 – 2025 роки</t>
  </si>
  <si>
    <t>Програма розвитку й підтримки сфери надання адміністративних послуг у Дніпропетровській області                                                                                                                                                                                                                на 2024 – 2026 роки</t>
  </si>
  <si>
    <t>Програма „Регіональний план реформування системи інституційного догляду та виховання дітей з одночасним розвитком послуг для дітей та сімей з дітьми в громадах Дніпропетровської області 
на 2020 – 2027 роки”</t>
  </si>
  <si>
    <t>Програма розвитку та функціонування української мови як державної в усіх сферах суспільного життя у Дніпропетровській області на 2022 – 2030 роки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</si>
  <si>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2021 – 2025 роки</t>
  </si>
  <si>
    <t>Програма впровадження державної політики органами виконавчої влади у Дніпропетровській області 
на 2016 – 2025 роки</t>
  </si>
  <si>
    <t>Програма розвитку малого та середнього підприємництва в Дніпропетровській області 
на 2023 – 2024 роки</t>
  </si>
  <si>
    <t>Програма територіальної оборони Дніпропетровської області та забезпечення заходів мобілізації 
на 2022 – 2024 роки</t>
  </si>
  <si>
    <t>Програма створення та ведення містобудівного кадастру Дніпропетровської області
на 2013 – 2027 роки</t>
  </si>
  <si>
    <t>субвенція з обласного бюджету до бюджету Криворізької міської територіальної громади для здійснення заходів, в тому числі з енергозбереження, на об'єктах теплопостачання комунальної власності міста Кривий Ріг в умовах збройної агресії Російської Федерації проти України</t>
  </si>
  <si>
    <t>Будівництво об’єктів житлово-комунального господарства</t>
  </si>
  <si>
    <t>Будівництво інших об’єктів комунальної власності</t>
  </si>
  <si>
    <t>1217463</t>
  </si>
  <si>
    <t>7463</t>
  </si>
  <si>
    <t>Утримання та розвиток автомобільних доріг  та дорожньої інфраструктури за рахунок трансфертів з інших місцевих бюджетів</t>
  </si>
  <si>
    <t xml:space="preserve">від 08.12.2023
 № 329-18/VIII  </t>
  </si>
  <si>
    <t>1517384</t>
  </si>
  <si>
    <t>7384</t>
  </si>
  <si>
    <t>1217368</t>
  </si>
  <si>
    <t>7368</t>
  </si>
  <si>
    <t>Виконання інвестиційних проектів за рахунок субвенцій з інших бюджетів</t>
  </si>
  <si>
    <t>7366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</si>
  <si>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</si>
  <si>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</si>
  <si>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</t>
  </si>
  <si>
    <t>1217462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</si>
  <si>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</si>
  <si>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</si>
  <si>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0813191</t>
  </si>
  <si>
    <t>3191</t>
  </si>
  <si>
    <t>Інші видатки на соціальний захист ветеранів війни та праці</t>
  </si>
  <si>
    <t>Регіональна програма оздоровлення та відпочинку дітей Дніпропетровської області у 2014 – 2025 роках</t>
  </si>
  <si>
    <t xml:space="preserve"> </t>
  </si>
  <si>
    <t>від 27.12.2013
№ 507-23/VІ 
(із змінами)</t>
  </si>
  <si>
    <t>0717322</t>
  </si>
  <si>
    <t>субвенція з обласного бюджету до місцевих бюджетів на соціально-економічний розвиток окремих територій</t>
  </si>
  <si>
    <t>1218340</t>
  </si>
  <si>
    <t>до рішення обласної ради</t>
  </si>
  <si>
    <t xml:space="preserve">Заступник голови обласної ради      </t>
  </si>
  <si>
    <t>І. КАШИРІН</t>
  </si>
  <si>
    <t>від 08.12.2023  
 № 336-18/VIII</t>
  </si>
  <si>
    <t>1115051</t>
  </si>
  <si>
    <t>5051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</si>
  <si>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</si>
  <si>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0813140</t>
  </si>
  <si>
    <t>1519750</t>
  </si>
  <si>
    <t>9750</t>
  </si>
  <si>
    <t>Субвенція з місцевого бюджету на співфінансування інвестиційних проектів</t>
  </si>
  <si>
    <t>Управління молоді і спорту Дніпропетровської обласної державної адміністрації</t>
  </si>
  <si>
    <t>1217370</t>
  </si>
  <si>
    <t>0813192</t>
  </si>
  <si>
    <t>3192</t>
  </si>
  <si>
    <t>Надання фінансової підтримки громадським об’єднанням ветеранів і осіб з інвалідністю, діяльність яких має соціальну спрямованість</t>
  </si>
  <si>
    <t>2717520</t>
  </si>
  <si>
    <t>Заходи та роботи з територіальної оборони</t>
  </si>
  <si>
    <t>2218240</t>
  </si>
  <si>
    <t>0380</t>
  </si>
  <si>
    <t>1517693</t>
  </si>
  <si>
    <t>0619770</t>
  </si>
  <si>
    <t>у тому числі</t>
  </si>
  <si>
    <t>субвенція з обласного бюджету до місцевих бюджетів на облаштування приміщень, які плануються до використання для укриття учнів та працівників закладів загальної середньої освіти</t>
  </si>
  <si>
    <t>1519770</t>
  </si>
  <si>
    <t>Регіональна міжгалузева Програма підтримки комунальних підприємств (установ), що належать до спільної власності територіальних громад сіл, селищ та міст Дніпропетровської області, на 2013 – 2028 роки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</si>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</sst>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9" formatCode="_-* #,##0.00_₴_-;\-* #,##0.00_₴_-;_-* &quot;-&quot;??_₴_-;_-@_-"/>
    <numFmt numFmtId="199" formatCode="#,##0.000"/>
    <numFmt numFmtId="212" formatCode="\+\ #,##0.00;\-\ #,##0.00"/>
  </numFmts>
  <fonts count="27" x14ac:knownFonts="1">
    <font>
      <sz val="10"/>
      <name val="Times New Roman"/>
      <family val="1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4" fillId="12" borderId="1" applyNumberFormat="0" applyAlignment="0" applyProtection="0"/>
    <xf numFmtId="0" fontId="5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1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14" borderId="4" applyNumberFormat="0" applyAlignment="0" applyProtection="0"/>
    <xf numFmtId="0" fontId="10" fillId="0" borderId="0"/>
    <xf numFmtId="0" fontId="6" fillId="0" borderId="0" applyNumberFormat="0" applyFill="0" applyBorder="0" applyAlignment="0" applyProtection="0"/>
    <xf numFmtId="189" fontId="1" fillId="0" borderId="0" applyFill="0" applyBorder="0" applyAlignment="0" applyProtection="0"/>
  </cellStyleXfs>
  <cellXfs count="111">
    <xf numFmtId="0" fontId="0" fillId="0" borderId="0" xfId="0"/>
    <xf numFmtId="0" fontId="11" fillId="0" borderId="0" xfId="43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11" fillId="0" borderId="5" xfId="41" applyFont="1" applyFill="1" applyBorder="1" applyAlignment="1" applyProtection="1">
      <alignment vertical="center" wrapText="1"/>
    </xf>
    <xf numFmtId="0" fontId="21" fillId="0" borderId="5" xfId="41" applyFont="1" applyFill="1" applyBorder="1" applyAlignment="1" applyProtection="1">
      <alignment vertical="center" wrapText="1"/>
    </xf>
    <xf numFmtId="0" fontId="21" fillId="0" borderId="5" xfId="41" applyFont="1" applyFill="1" applyBorder="1" applyAlignment="1" applyProtection="1">
      <alignment horizontal="left" vertical="center" wrapText="1"/>
    </xf>
    <xf numFmtId="189" fontId="15" fillId="0" borderId="0" xfId="47" applyFont="1" applyFill="1" applyAlignment="1" applyProtection="1">
      <alignment vertical="center"/>
      <protection locked="0"/>
    </xf>
    <xf numFmtId="0" fontId="21" fillId="0" borderId="0" xfId="43" applyNumberFormat="1" applyFont="1" applyFill="1" applyBorder="1" applyAlignment="1" applyProtection="1">
      <alignment horizontal="center" vertical="top" wrapText="1"/>
    </xf>
    <xf numFmtId="3" fontId="11" fillId="0" borderId="0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 applyProtection="1">
      <alignment horizontal="right" vertical="center" wrapText="1"/>
    </xf>
    <xf numFmtId="4" fontId="11" fillId="0" borderId="5" xfId="41" applyNumberFormat="1" applyFont="1" applyFill="1" applyBorder="1" applyAlignment="1" applyProtection="1">
      <alignment horizontal="right" vertical="center" wrapText="1"/>
    </xf>
    <xf numFmtId="4" fontId="22" fillId="0" borderId="5" xfId="41" applyNumberFormat="1" applyFont="1" applyFill="1" applyBorder="1" applyAlignment="1">
      <alignment horizontal="right" vertical="center"/>
    </xf>
    <xf numFmtId="4" fontId="21" fillId="0" borderId="5" xfId="41" applyNumberFormat="1" applyFont="1" applyFill="1" applyBorder="1" applyAlignment="1">
      <alignment horizontal="right" vertical="center"/>
    </xf>
    <xf numFmtId="4" fontId="21" fillId="0" borderId="5" xfId="43" applyNumberFormat="1" applyFont="1" applyFill="1" applyBorder="1" applyAlignment="1">
      <alignment horizontal="right" vertical="center" wrapText="1"/>
    </xf>
    <xf numFmtId="4" fontId="22" fillId="0" borderId="5" xfId="43" applyNumberFormat="1" applyFont="1" applyFill="1" applyBorder="1" applyAlignment="1">
      <alignment horizontal="right" vertical="center" wrapText="1"/>
    </xf>
    <xf numFmtId="4" fontId="23" fillId="0" borderId="5" xfId="43" applyNumberFormat="1" applyFont="1" applyFill="1" applyBorder="1" applyAlignment="1">
      <alignment horizontal="right" vertical="center" wrapText="1"/>
    </xf>
    <xf numFmtId="4" fontId="23" fillId="0" borderId="5" xfId="41" applyNumberFormat="1" applyFont="1" applyFill="1" applyBorder="1" applyAlignment="1">
      <alignment horizontal="right" vertical="center"/>
    </xf>
    <xf numFmtId="4" fontId="21" fillId="0" borderId="6" xfId="41" applyNumberFormat="1" applyFont="1" applyFill="1" applyBorder="1" applyAlignment="1">
      <alignment horizontal="right" vertical="center"/>
    </xf>
    <xf numFmtId="0" fontId="13" fillId="0" borderId="0" xfId="43" applyNumberFormat="1" applyFont="1" applyFill="1" applyAlignment="1" applyProtection="1"/>
    <xf numFmtId="0" fontId="22" fillId="0" borderId="0" xfId="43" applyNumberFormat="1" applyFont="1" applyFill="1" applyAlignment="1" applyProtection="1"/>
    <xf numFmtId="0" fontId="13" fillId="0" borderId="0" xfId="41" applyFont="1" applyFill="1" applyAlignment="1" applyProtection="1">
      <alignment vertical="center"/>
      <protection locked="0"/>
    </xf>
    <xf numFmtId="0" fontId="11" fillId="0" borderId="0" xfId="43" applyNumberFormat="1" applyFont="1" applyFill="1" applyBorder="1" applyAlignment="1" applyProtection="1">
      <alignment horizontal="center" vertical="center" wrapText="1"/>
    </xf>
    <xf numFmtId="49" fontId="22" fillId="0" borderId="0" xfId="43" applyNumberFormat="1" applyFont="1" applyFill="1" applyBorder="1" applyAlignment="1" applyProtection="1">
      <alignment horizontal="center" vertical="center" wrapText="1"/>
    </xf>
    <xf numFmtId="0" fontId="22" fillId="0" borderId="7" xfId="43" applyNumberFormat="1" applyFont="1" applyFill="1" applyBorder="1" applyAlignment="1" applyProtection="1">
      <alignment horizontal="center" vertical="center" wrapText="1"/>
    </xf>
    <xf numFmtId="0" fontId="13" fillId="0" borderId="5" xfId="43" applyNumberFormat="1" applyFont="1" applyFill="1" applyBorder="1" applyAlignment="1" applyProtection="1">
      <alignment horizontal="center" vertical="center" wrapText="1"/>
    </xf>
    <xf numFmtId="0" fontId="13" fillId="0" borderId="5" xfId="43" applyFont="1" applyFill="1" applyBorder="1" applyAlignment="1">
      <alignment horizontal="center" vertical="center" wrapText="1"/>
    </xf>
    <xf numFmtId="49" fontId="22" fillId="0" borderId="5" xfId="41" applyNumberFormat="1" applyFont="1" applyFill="1" applyBorder="1" applyAlignment="1" applyProtection="1">
      <alignment horizontal="center" vertical="center" wrapText="1"/>
    </xf>
    <xf numFmtId="49" fontId="22" fillId="0" borderId="5" xfId="41" applyNumberFormat="1" applyFont="1" applyFill="1" applyBorder="1" applyAlignment="1" applyProtection="1">
      <alignment horizontal="left" vertical="center" wrapText="1"/>
    </xf>
    <xf numFmtId="0" fontId="21" fillId="0" borderId="5" xfId="41" applyFont="1" applyFill="1" applyBorder="1" applyAlignment="1" applyProtection="1">
      <alignment horizontal="center" vertical="center" wrapText="1"/>
    </xf>
    <xf numFmtId="0" fontId="22" fillId="0" borderId="0" xfId="41" applyFont="1" applyFill="1" applyAlignment="1" applyProtection="1">
      <alignment vertical="center"/>
      <protection locked="0"/>
    </xf>
    <xf numFmtId="0" fontId="21" fillId="0" borderId="5" xfId="43" applyNumberFormat="1" applyFont="1" applyFill="1" applyBorder="1" applyAlignment="1" applyProtection="1">
      <alignment horizontal="center" vertical="center" wrapText="1"/>
    </xf>
    <xf numFmtId="0" fontId="22" fillId="0" borderId="5" xfId="41" applyFont="1" applyFill="1" applyBorder="1" applyAlignment="1" applyProtection="1">
      <alignment horizontal="center" vertical="center"/>
    </xf>
    <xf numFmtId="49" fontId="21" fillId="0" borderId="5" xfId="41" applyNumberFormat="1" applyFont="1" applyFill="1" applyBorder="1" applyAlignment="1" applyProtection="1">
      <alignment horizontal="center" vertical="center" wrapText="1"/>
    </xf>
    <xf numFmtId="0" fontId="24" fillId="0" borderId="5" xfId="41" applyFont="1" applyFill="1" applyBorder="1" applyAlignment="1">
      <alignment horizontal="center" vertical="center" wrapText="1"/>
    </xf>
    <xf numFmtId="0" fontId="22" fillId="0" borderId="5" xfId="41" applyNumberFormat="1" applyFont="1" applyFill="1" applyBorder="1" applyAlignment="1" applyProtection="1">
      <alignment horizontal="left" vertical="center" wrapText="1"/>
    </xf>
    <xf numFmtId="49" fontId="22" fillId="0" borderId="0" xfId="41" applyNumberFormat="1" applyFont="1" applyFill="1" applyAlignment="1" applyProtection="1">
      <alignment vertical="center"/>
      <protection locked="0"/>
    </xf>
    <xf numFmtId="0" fontId="23" fillId="0" borderId="5" xfId="41" applyNumberFormat="1" applyFont="1" applyFill="1" applyBorder="1" applyAlignment="1" applyProtection="1">
      <alignment horizontal="left" vertical="center" wrapText="1"/>
    </xf>
    <xf numFmtId="0" fontId="23" fillId="0" borderId="5" xfId="41" applyFont="1" applyFill="1" applyBorder="1" applyAlignment="1" applyProtection="1">
      <alignment horizontal="center" vertical="center"/>
    </xf>
    <xf numFmtId="4" fontId="23" fillId="0" borderId="0" xfId="41" applyNumberFormat="1" applyFont="1" applyFill="1" applyAlignment="1" applyProtection="1">
      <alignment vertical="center"/>
      <protection locked="0"/>
    </xf>
    <xf numFmtId="0" fontId="23" fillId="0" borderId="0" xfId="41" applyFont="1" applyFill="1" applyAlignment="1" applyProtection="1">
      <alignment vertical="center"/>
      <protection locked="0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0" fontId="18" fillId="0" borderId="5" xfId="41" applyFont="1" applyFill="1" applyBorder="1" applyAlignment="1">
      <alignment horizontal="center" vertical="center" wrapText="1"/>
    </xf>
    <xf numFmtId="0" fontId="14" fillId="0" borderId="5" xfId="41" applyFont="1" applyFill="1" applyBorder="1" applyAlignment="1" applyProtection="1">
      <alignment horizontal="center" vertical="center"/>
    </xf>
    <xf numFmtId="49" fontId="13" fillId="0" borderId="0" xfId="41" applyNumberFormat="1" applyFont="1" applyFill="1" applyAlignment="1" applyProtection="1">
      <alignment vertical="center"/>
      <protection locked="0"/>
    </xf>
    <xf numFmtId="0" fontId="14" fillId="0" borderId="0" xfId="41" applyFont="1" applyFill="1" applyAlignment="1" applyProtection="1">
      <alignment vertical="center"/>
      <protection locked="0"/>
    </xf>
    <xf numFmtId="49" fontId="13" fillId="0" borderId="5" xfId="41" applyNumberFormat="1" applyFont="1" applyFill="1" applyBorder="1" applyAlignment="1" applyProtection="1">
      <alignment horizontal="center" vertical="center" wrapText="1"/>
    </xf>
    <xf numFmtId="0" fontId="21" fillId="0" borderId="5" xfId="41" applyFont="1" applyFill="1" applyBorder="1" applyAlignment="1" applyProtection="1">
      <alignment horizontal="center" vertical="top" wrapText="1"/>
    </xf>
    <xf numFmtId="4" fontId="22" fillId="0" borderId="0" xfId="41" applyNumberFormat="1" applyFont="1" applyFill="1" applyAlignment="1" applyProtection="1">
      <alignment vertical="center"/>
      <protection locked="0"/>
    </xf>
    <xf numFmtId="0" fontId="22" fillId="0" borderId="5" xfId="0" applyFont="1" applyFill="1" applyBorder="1" applyAlignment="1">
      <alignment horizontal="left" vertical="center" wrapText="1"/>
    </xf>
    <xf numFmtId="49" fontId="22" fillId="0" borderId="6" xfId="41" applyNumberFormat="1" applyFont="1" applyFill="1" applyBorder="1" applyAlignment="1" applyProtection="1">
      <alignment horizontal="center" vertical="center" wrapText="1"/>
    </xf>
    <xf numFmtId="49" fontId="22" fillId="0" borderId="6" xfId="41" applyNumberFormat="1" applyFont="1" applyFill="1" applyBorder="1" applyAlignment="1" applyProtection="1">
      <alignment horizontal="left" vertical="center" wrapText="1"/>
    </xf>
    <xf numFmtId="0" fontId="21" fillId="0" borderId="6" xfId="41" applyFont="1" applyFill="1" applyBorder="1" applyAlignment="1" applyProtection="1">
      <alignment horizontal="center" vertical="center" wrapText="1"/>
    </xf>
    <xf numFmtId="0" fontId="25" fillId="0" borderId="5" xfId="41" applyFont="1" applyFill="1" applyBorder="1" applyAlignment="1" applyProtection="1">
      <alignment horizontal="center" vertical="top" wrapText="1"/>
    </xf>
    <xf numFmtId="0" fontId="22" fillId="0" borderId="8" xfId="41" applyFont="1" applyFill="1" applyBorder="1" applyAlignment="1" applyProtection="1">
      <alignment vertical="center"/>
      <protection locked="0"/>
    </xf>
    <xf numFmtId="49" fontId="13" fillId="0" borderId="5" xfId="41" applyNumberFormat="1" applyFont="1" applyFill="1" applyBorder="1" applyAlignment="1" applyProtection="1">
      <alignment horizontal="left" vertical="center" wrapText="1"/>
    </xf>
    <xf numFmtId="0" fontId="16" fillId="0" borderId="5" xfId="41" applyFont="1" applyFill="1" applyBorder="1" applyAlignment="1" applyProtection="1">
      <alignment horizontal="center" vertical="top" wrapText="1"/>
    </xf>
    <xf numFmtId="0" fontId="13" fillId="0" borderId="8" xfId="41" applyFont="1" applyFill="1" applyBorder="1" applyAlignment="1" applyProtection="1">
      <alignment vertical="center"/>
      <protection locked="0"/>
    </xf>
    <xf numFmtId="0" fontId="13" fillId="0" borderId="0" xfId="41" applyFont="1" applyFill="1" applyBorder="1" applyAlignment="1" applyProtection="1">
      <alignment vertical="center"/>
      <protection locked="0"/>
    </xf>
    <xf numFmtId="49" fontId="22" fillId="0" borderId="5" xfId="0" applyNumberFormat="1" applyFont="1" applyFill="1" applyBorder="1" applyAlignment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 wrapText="1"/>
    </xf>
    <xf numFmtId="0" fontId="13" fillId="0" borderId="0" xfId="41" applyFont="1" applyFill="1" applyAlignment="1" applyProtection="1">
      <alignment horizontal="right" vertical="center"/>
    </xf>
    <xf numFmtId="0" fontId="13" fillId="0" borderId="0" xfId="41" applyFont="1" applyFill="1" applyAlignment="1" applyProtection="1">
      <alignment vertical="center" wrapText="1"/>
    </xf>
    <xf numFmtId="3" fontId="13" fillId="0" borderId="0" xfId="41" applyNumberFormat="1" applyFont="1" applyFill="1" applyAlignment="1" applyProtection="1">
      <alignment vertical="center"/>
      <protection locked="0"/>
    </xf>
    <xf numFmtId="0" fontId="13" fillId="0" borderId="0" xfId="41" applyFont="1" applyFill="1" applyBorder="1" applyAlignment="1" applyProtection="1">
      <alignment horizontal="right" vertical="center"/>
    </xf>
    <xf numFmtId="0" fontId="13" fillId="0" borderId="0" xfId="41" applyFont="1" applyFill="1" applyBorder="1" applyAlignment="1" applyProtection="1">
      <alignment vertical="center" wrapText="1"/>
    </xf>
    <xf numFmtId="0" fontId="22" fillId="0" borderId="0" xfId="41" applyFont="1" applyFill="1" applyBorder="1" applyAlignment="1" applyProtection="1">
      <alignment vertical="center"/>
      <protection locked="0"/>
    </xf>
    <xf numFmtId="4" fontId="13" fillId="0" borderId="0" xfId="41" applyNumberFormat="1" applyFont="1" applyFill="1" applyAlignment="1" applyProtection="1">
      <alignment vertical="center"/>
      <protection locked="0"/>
    </xf>
    <xf numFmtId="49" fontId="23" fillId="0" borderId="5" xfId="41" applyNumberFormat="1" applyFont="1" applyFill="1" applyBorder="1" applyAlignment="1" applyProtection="1">
      <alignment horizontal="center" vertical="center" wrapText="1"/>
    </xf>
    <xf numFmtId="4" fontId="25" fillId="0" borderId="5" xfId="41" applyNumberFormat="1" applyFont="1" applyFill="1" applyBorder="1" applyAlignment="1">
      <alignment horizontal="right" vertical="center"/>
    </xf>
    <xf numFmtId="0" fontId="26" fillId="0" borderId="0" xfId="43" applyNumberFormat="1" applyFont="1" applyFill="1" applyAlignment="1" applyProtection="1">
      <alignment horizontal="center"/>
    </xf>
    <xf numFmtId="0" fontId="14" fillId="0" borderId="5" xfId="41" applyNumberFormat="1" applyFont="1" applyFill="1" applyBorder="1" applyAlignment="1" applyProtection="1">
      <alignment horizontal="left" vertical="center" wrapText="1"/>
    </xf>
    <xf numFmtId="49" fontId="22" fillId="0" borderId="0" xfId="41" applyNumberFormat="1" applyFont="1" applyFill="1" applyAlignment="1" applyProtection="1">
      <alignment horizontal="right" vertical="center"/>
      <protection locked="0"/>
    </xf>
    <xf numFmtId="3" fontId="22" fillId="0" borderId="0" xfId="41" applyNumberFormat="1" applyFont="1" applyFill="1" applyAlignment="1" applyProtection="1">
      <alignment vertical="center"/>
      <protection locked="0"/>
    </xf>
    <xf numFmtId="0" fontId="13" fillId="0" borderId="0" xfId="43" applyNumberFormat="1" applyFont="1" applyFill="1" applyAlignment="1" applyProtection="1">
      <alignment horizontal="center" vertical="center" wrapText="1"/>
    </xf>
    <xf numFmtId="0" fontId="20" fillId="0" borderId="0" xfId="0" applyNumberFormat="1" applyFont="1" applyFill="1" applyAlignment="1" applyProtection="1">
      <alignment vertical="center" wrapText="1"/>
    </xf>
    <xf numFmtId="4" fontId="25" fillId="0" borderId="5" xfId="41" applyNumberFormat="1" applyFont="1" applyFill="1" applyBorder="1" applyAlignment="1" applyProtection="1">
      <alignment horizontal="right" vertical="center" wrapText="1"/>
    </xf>
    <xf numFmtId="4" fontId="14" fillId="0" borderId="5" xfId="41" applyNumberFormat="1" applyFont="1" applyFill="1" applyBorder="1" applyAlignment="1" applyProtection="1">
      <alignment horizontal="right" vertical="center"/>
    </xf>
    <xf numFmtId="4" fontId="13" fillId="0" borderId="5" xfId="43" applyNumberFormat="1" applyFont="1" applyFill="1" applyBorder="1" applyAlignment="1">
      <alignment horizontal="right" vertical="center" wrapText="1"/>
    </xf>
    <xf numFmtId="4" fontId="13" fillId="0" borderId="5" xfId="41" applyNumberFormat="1" applyFont="1" applyFill="1" applyBorder="1" applyAlignment="1" applyProtection="1">
      <alignment horizontal="right" vertical="center"/>
    </xf>
    <xf numFmtId="4" fontId="22" fillId="0" borderId="5" xfId="41" applyNumberFormat="1" applyFont="1" applyFill="1" applyBorder="1" applyAlignment="1" applyProtection="1">
      <alignment horizontal="right" vertical="center" wrapText="1"/>
    </xf>
    <xf numFmtId="4" fontId="13" fillId="0" borderId="5" xfId="41" applyNumberFormat="1" applyFont="1" applyFill="1" applyBorder="1" applyAlignment="1" applyProtection="1">
      <alignment horizontal="right" vertical="center" wrapText="1"/>
    </xf>
    <xf numFmtId="4" fontId="11" fillId="0" borderId="5" xfId="41" applyNumberFormat="1" applyFont="1" applyFill="1" applyBorder="1" applyAlignment="1" applyProtection="1">
      <alignment horizontal="right" vertical="center"/>
    </xf>
    <xf numFmtId="4" fontId="21" fillId="0" borderId="6" xfId="41" applyNumberFormat="1" applyFont="1" applyFill="1" applyBorder="1" applyAlignment="1" applyProtection="1">
      <alignment horizontal="right" vertical="center" wrapText="1"/>
    </xf>
    <xf numFmtId="0" fontId="11" fillId="0" borderId="5" xfId="4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 applyProtection="1">
      <alignment vertical="center" wrapText="1"/>
    </xf>
    <xf numFmtId="4" fontId="11" fillId="0" borderId="5" xfId="43" applyNumberFormat="1" applyFont="1" applyFill="1" applyBorder="1" applyAlignment="1">
      <alignment horizontal="right" vertical="center" wrapText="1"/>
    </xf>
    <xf numFmtId="0" fontId="13" fillId="0" borderId="5" xfId="41" applyNumberFormat="1" applyFont="1" applyFill="1" applyBorder="1" applyAlignment="1" applyProtection="1">
      <alignment horizontal="left" vertical="center" wrapText="1"/>
    </xf>
    <xf numFmtId="0" fontId="13" fillId="0" borderId="5" xfId="41" applyFont="1" applyFill="1" applyBorder="1" applyAlignment="1" applyProtection="1">
      <alignment horizontal="center" vertical="center"/>
    </xf>
    <xf numFmtId="0" fontId="21" fillId="0" borderId="5" xfId="41" applyFont="1" applyFill="1" applyBorder="1" applyAlignment="1" applyProtection="1">
      <alignment horizontal="center" vertical="center"/>
    </xf>
    <xf numFmtId="49" fontId="21" fillId="0" borderId="0" xfId="41" applyNumberFormat="1" applyFont="1" applyFill="1" applyAlignment="1" applyProtection="1">
      <alignment vertical="center"/>
      <protection locked="0"/>
    </xf>
    <xf numFmtId="0" fontId="21" fillId="0" borderId="0" xfId="41" applyFont="1" applyFill="1" applyAlignment="1" applyProtection="1">
      <alignment vertical="center"/>
      <protection locked="0"/>
    </xf>
    <xf numFmtId="4" fontId="16" fillId="0" borderId="5" xfId="41" applyNumberFormat="1" applyFont="1" applyFill="1" applyBorder="1" applyAlignment="1" applyProtection="1">
      <alignment horizontal="right" vertical="center" wrapText="1"/>
    </xf>
    <xf numFmtId="4" fontId="14" fillId="0" borderId="5" xfId="41" applyNumberFormat="1" applyFont="1" applyFill="1" applyBorder="1" applyAlignment="1" applyProtection="1">
      <alignment horizontal="right" vertical="center" wrapText="1"/>
    </xf>
    <xf numFmtId="212" fontId="21" fillId="0" borderId="5" xfId="41" applyNumberFormat="1" applyFont="1" applyFill="1" applyBorder="1" applyAlignment="1">
      <alignment horizontal="right" vertical="center"/>
    </xf>
    <xf numFmtId="212" fontId="22" fillId="0" borderId="5" xfId="41" applyNumberFormat="1" applyFont="1" applyFill="1" applyBorder="1" applyAlignment="1">
      <alignment horizontal="right" vertical="center"/>
    </xf>
    <xf numFmtId="49" fontId="23" fillId="0" borderId="5" xfId="41" applyNumberFormat="1" applyFont="1" applyFill="1" applyBorder="1" applyAlignment="1" applyProtection="1">
      <alignment horizontal="left" vertical="center" wrapText="1"/>
    </xf>
    <xf numFmtId="212" fontId="25" fillId="0" borderId="5" xfId="41" applyNumberFormat="1" applyFont="1" applyFill="1" applyBorder="1" applyAlignment="1">
      <alignment horizontal="right" vertical="center"/>
    </xf>
    <xf numFmtId="212" fontId="23" fillId="0" borderId="5" xfId="41" applyNumberFormat="1" applyFont="1" applyFill="1" applyBorder="1" applyAlignment="1">
      <alignment horizontal="right" vertical="center"/>
    </xf>
    <xf numFmtId="4" fontId="16" fillId="0" borderId="5" xfId="41" applyNumberFormat="1" applyFont="1" applyFill="1" applyBorder="1" applyAlignment="1" applyProtection="1">
      <alignment horizontal="right" vertical="center"/>
    </xf>
    <xf numFmtId="199" fontId="13" fillId="0" borderId="0" xfId="41" applyNumberFormat="1" applyFont="1" applyFill="1" applyAlignment="1" applyProtection="1">
      <alignment vertical="center"/>
      <protection locked="0"/>
    </xf>
    <xf numFmtId="0" fontId="22" fillId="0" borderId="5" xfId="43" applyFont="1" applyFill="1" applyBorder="1" applyAlignment="1">
      <alignment horizontal="center" vertical="center" wrapText="1"/>
    </xf>
    <xf numFmtId="0" fontId="13" fillId="0" borderId="5" xfId="43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left" wrapText="1"/>
    </xf>
    <xf numFmtId="0" fontId="19" fillId="0" borderId="0" xfId="42" applyFont="1" applyFill="1" applyBorder="1" applyAlignment="1">
      <alignment horizontal="left"/>
    </xf>
    <xf numFmtId="0" fontId="11" fillId="0" borderId="0" xfId="42" applyFont="1" applyFill="1" applyBorder="1" applyAlignment="1">
      <alignment horizontal="left" wrapText="1"/>
    </xf>
    <xf numFmtId="0" fontId="13" fillId="0" borderId="5" xfId="43" applyNumberFormat="1" applyFont="1" applyFill="1" applyBorder="1" applyAlignment="1" applyProtection="1">
      <alignment horizontal="center" vertical="center" wrapText="1"/>
    </xf>
    <xf numFmtId="0" fontId="22" fillId="0" borderId="5" xfId="43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left" vertical="center" wrapText="1"/>
    </xf>
    <xf numFmtId="0" fontId="11" fillId="0" borderId="0" xfId="43" applyNumberFormat="1" applyFont="1" applyFill="1" applyBorder="1" applyAlignment="1" applyProtection="1">
      <alignment horizontal="center" vertical="center" wrapText="1"/>
    </xf>
    <xf numFmtId="49" fontId="17" fillId="0" borderId="0" xfId="43" applyNumberFormat="1" applyFont="1" applyFill="1" applyBorder="1" applyAlignment="1" applyProtection="1">
      <alignment horizontal="center" wrapText="1"/>
    </xf>
    <xf numFmtId="0" fontId="13" fillId="0" borderId="0" xfId="43" applyNumberFormat="1" applyFont="1" applyFill="1" applyBorder="1" applyAlignment="1" applyProtection="1">
      <alignment horizontal="center" vertical="top" wrapText="1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22" xfId="28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  <cellStyle name="Финансовый" xfId="4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1038"/>
  <sheetViews>
    <sheetView showZeros="0" tabSelected="1" view="pageBreakPreview" zoomScale="60" zoomScaleNormal="40" workbookViewId="0">
      <pane xSplit="4" ySplit="9" topLeftCell="E271" activePane="bottomRight" state="frozen"/>
      <selection pane="topRight" activeCell="E1" sqref="E1"/>
      <selection pane="bottomLeft" activeCell="A10" sqref="A10"/>
      <selection pane="bottomRight" activeCell="M280" sqref="M280"/>
    </sheetView>
  </sheetViews>
  <sheetFormatPr defaultColWidth="9.83203125" defaultRowHeight="18.75" x14ac:dyDescent="0.2"/>
  <cols>
    <col min="1" max="1" width="18.5" style="60" customWidth="1"/>
    <col min="2" max="2" width="16.33203125" style="60" customWidth="1"/>
    <col min="3" max="3" width="17.83203125" style="60" customWidth="1"/>
    <col min="4" max="4" width="66.1640625" style="61" customWidth="1"/>
    <col min="5" max="5" width="72" style="29" customWidth="1"/>
    <col min="6" max="6" width="31.1640625" style="20" customWidth="1"/>
    <col min="7" max="7" width="25.83203125" style="20" customWidth="1"/>
    <col min="8" max="8" width="27.5" style="20" customWidth="1"/>
    <col min="9" max="9" width="26.83203125" style="20" customWidth="1"/>
    <col min="10" max="10" width="24.6640625" style="20" customWidth="1"/>
    <col min="11" max="11" width="28.83203125" style="20" customWidth="1"/>
    <col min="12" max="12" width="16.1640625" style="20" bestFit="1" customWidth="1"/>
    <col min="13" max="16384" width="9.83203125" style="20"/>
  </cols>
  <sheetData>
    <row r="1" spans="1:11" ht="20.25" x14ac:dyDescent="0.3">
      <c r="A1" s="18"/>
      <c r="B1" s="18"/>
      <c r="C1" s="18"/>
      <c r="D1" s="18"/>
      <c r="E1" s="19"/>
      <c r="F1" s="18"/>
      <c r="G1" s="18"/>
      <c r="I1" s="107" t="s">
        <v>91</v>
      </c>
      <c r="J1" s="107"/>
      <c r="K1" s="107"/>
    </row>
    <row r="2" spans="1:11" ht="25.5" customHeight="1" x14ac:dyDescent="0.35">
      <c r="A2" s="18"/>
      <c r="B2" s="18"/>
      <c r="C2" s="18"/>
      <c r="D2" s="18"/>
      <c r="E2" s="69"/>
      <c r="F2" s="18"/>
      <c r="G2" s="18"/>
      <c r="H2" s="18"/>
      <c r="I2" s="107" t="s">
        <v>385</v>
      </c>
      <c r="J2" s="107"/>
      <c r="K2" s="74"/>
    </row>
    <row r="3" spans="1:11" ht="23.25" customHeight="1" x14ac:dyDescent="0.3">
      <c r="A3" s="18"/>
      <c r="B3" s="18"/>
      <c r="C3" s="18"/>
      <c r="D3" s="18"/>
      <c r="E3" s="19"/>
      <c r="F3" s="18"/>
      <c r="G3" s="18"/>
      <c r="H3" s="73"/>
      <c r="I3" s="107"/>
      <c r="J3" s="107"/>
      <c r="K3" s="74"/>
    </row>
    <row r="4" spans="1:11" ht="37.9" customHeight="1" x14ac:dyDescent="0.2">
      <c r="A4" s="108" t="s">
        <v>314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1" x14ac:dyDescent="0.3">
      <c r="A5" s="109"/>
      <c r="B5" s="109"/>
      <c r="C5" s="109"/>
      <c r="D5" s="21"/>
      <c r="E5" s="22" t="s">
        <v>251</v>
      </c>
      <c r="F5" s="21"/>
      <c r="G5" s="21"/>
      <c r="H5" s="21"/>
      <c r="I5" s="21"/>
      <c r="J5" s="21"/>
    </row>
    <row r="6" spans="1:11" ht="27.6" customHeight="1" x14ac:dyDescent="0.2">
      <c r="A6" s="110"/>
      <c r="B6" s="110"/>
      <c r="C6" s="110"/>
      <c r="D6" s="21"/>
      <c r="E6" s="23" t="s">
        <v>144</v>
      </c>
      <c r="F6" s="21"/>
      <c r="G6" s="21"/>
      <c r="H6" s="21"/>
      <c r="I6" s="21"/>
      <c r="J6" s="21"/>
    </row>
    <row r="7" spans="1:11" ht="17.25" customHeight="1" x14ac:dyDescent="0.2">
      <c r="A7" s="1"/>
      <c r="B7" s="1"/>
      <c r="C7" s="1"/>
      <c r="D7" s="1"/>
      <c r="E7" s="7"/>
      <c r="F7" s="1"/>
      <c r="G7" s="1"/>
      <c r="H7" s="1"/>
      <c r="I7" s="1"/>
      <c r="J7" s="2" t="s">
        <v>220</v>
      </c>
    </row>
    <row r="8" spans="1:11" ht="30.75" customHeight="1" x14ac:dyDescent="0.2">
      <c r="A8" s="105" t="s">
        <v>149</v>
      </c>
      <c r="B8" s="105" t="s">
        <v>147</v>
      </c>
      <c r="C8" s="105" t="s">
        <v>113</v>
      </c>
      <c r="D8" s="105" t="s">
        <v>146</v>
      </c>
      <c r="E8" s="106" t="s">
        <v>221</v>
      </c>
      <c r="F8" s="101" t="s">
        <v>222</v>
      </c>
      <c r="G8" s="101" t="s">
        <v>92</v>
      </c>
      <c r="H8" s="101" t="s">
        <v>0</v>
      </c>
      <c r="I8" s="101" t="s">
        <v>1</v>
      </c>
      <c r="J8" s="101"/>
    </row>
    <row r="9" spans="1:11" ht="93.75" customHeight="1" x14ac:dyDescent="0.2">
      <c r="A9" s="105"/>
      <c r="B9" s="105"/>
      <c r="C9" s="105"/>
      <c r="D9" s="105"/>
      <c r="E9" s="106"/>
      <c r="F9" s="101"/>
      <c r="G9" s="101"/>
      <c r="H9" s="101"/>
      <c r="I9" s="25" t="s">
        <v>150</v>
      </c>
      <c r="J9" s="25" t="s">
        <v>145</v>
      </c>
    </row>
    <row r="10" spans="1:11" ht="27.75" customHeight="1" x14ac:dyDescent="0.2">
      <c r="A10" s="24">
        <v>1</v>
      </c>
      <c r="B10" s="24">
        <v>2</v>
      </c>
      <c r="C10" s="24">
        <v>3</v>
      </c>
      <c r="D10" s="24">
        <v>4</v>
      </c>
      <c r="E10" s="100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</row>
    <row r="11" spans="1:11" s="29" customFormat="1" ht="57.75" customHeight="1" x14ac:dyDescent="0.2">
      <c r="A11" s="26"/>
      <c r="B11" s="26"/>
      <c r="C11" s="26"/>
      <c r="D11" s="27"/>
      <c r="E11" s="28" t="s">
        <v>334</v>
      </c>
      <c r="F11" s="28" t="s">
        <v>296</v>
      </c>
      <c r="G11" s="9">
        <f>H11+I11</f>
        <v>83910200</v>
      </c>
      <c r="H11" s="12">
        <f>H13+H23+H27+H20+H31</f>
        <v>83021560</v>
      </c>
      <c r="I11" s="12">
        <f>I13+I23+I27+I20+I31</f>
        <v>888640</v>
      </c>
      <c r="J11" s="12">
        <f>J13+J23+J27+J20+J31</f>
        <v>888640</v>
      </c>
      <c r="K11" s="72"/>
    </row>
    <row r="12" spans="1:11" s="29" customFormat="1" ht="19.899999999999999" customHeight="1" x14ac:dyDescent="0.2">
      <c r="A12" s="30"/>
      <c r="B12" s="30"/>
      <c r="C12" s="30"/>
      <c r="D12" s="30"/>
      <c r="E12" s="31" t="s">
        <v>2</v>
      </c>
      <c r="F12" s="31"/>
      <c r="G12" s="9">
        <v>0</v>
      </c>
      <c r="H12" s="13"/>
      <c r="I12" s="13"/>
      <c r="J12" s="12"/>
      <c r="K12" s="47"/>
    </row>
    <row r="13" spans="1:11" s="29" customFormat="1" ht="25.5" customHeight="1" x14ac:dyDescent="0.2">
      <c r="A13" s="32" t="s">
        <v>28</v>
      </c>
      <c r="B13" s="32"/>
      <c r="C13" s="32"/>
      <c r="D13" s="33" t="s">
        <v>3</v>
      </c>
      <c r="E13" s="31"/>
      <c r="F13" s="31"/>
      <c r="G13" s="9">
        <f>H13+I13</f>
        <v>81490200</v>
      </c>
      <c r="H13" s="13">
        <f>H14</f>
        <v>81490200</v>
      </c>
      <c r="I13" s="13">
        <f>I14</f>
        <v>0</v>
      </c>
      <c r="J13" s="13">
        <f>J14</f>
        <v>0</v>
      </c>
      <c r="K13" s="47"/>
    </row>
    <row r="14" spans="1:11" s="29" customFormat="1" ht="21" customHeight="1" x14ac:dyDescent="0.2">
      <c r="A14" s="32" t="s">
        <v>29</v>
      </c>
      <c r="B14" s="32"/>
      <c r="C14" s="32"/>
      <c r="D14" s="33" t="s">
        <v>3</v>
      </c>
      <c r="E14" s="31"/>
      <c r="F14" s="31"/>
      <c r="G14" s="9">
        <f>H14+I14</f>
        <v>81490200</v>
      </c>
      <c r="H14" s="13">
        <f>H15+H16</f>
        <v>81490200</v>
      </c>
      <c r="I14" s="13">
        <f>I15+I16</f>
        <v>0</v>
      </c>
      <c r="J14" s="13">
        <f>J15+J16</f>
        <v>0</v>
      </c>
      <c r="K14" s="47"/>
    </row>
    <row r="15" spans="1:11" s="29" customFormat="1" ht="29.25" customHeight="1" x14ac:dyDescent="0.2">
      <c r="A15" s="26" t="s">
        <v>76</v>
      </c>
      <c r="B15" s="26" t="s">
        <v>8</v>
      </c>
      <c r="C15" s="26" t="s">
        <v>24</v>
      </c>
      <c r="D15" s="27" t="s">
        <v>75</v>
      </c>
      <c r="E15" s="31"/>
      <c r="F15" s="31"/>
      <c r="G15" s="9">
        <f>H15+I15</f>
        <v>5348200</v>
      </c>
      <c r="H15" s="11">
        <v>5348200</v>
      </c>
      <c r="I15" s="13">
        <v>0</v>
      </c>
      <c r="J15" s="12">
        <v>0</v>
      </c>
      <c r="K15" s="47"/>
    </row>
    <row r="16" spans="1:11" s="29" customFormat="1" ht="29.25" customHeight="1" x14ac:dyDescent="0.2">
      <c r="A16" s="26" t="s">
        <v>253</v>
      </c>
      <c r="B16" s="26" t="s">
        <v>41</v>
      </c>
      <c r="C16" s="26" t="s">
        <v>8</v>
      </c>
      <c r="D16" s="27" t="s">
        <v>254</v>
      </c>
      <c r="E16" s="31"/>
      <c r="F16" s="31"/>
      <c r="G16" s="9">
        <f>H16+I16</f>
        <v>76142000</v>
      </c>
      <c r="H16" s="11">
        <f>H18+H19</f>
        <v>76142000</v>
      </c>
      <c r="I16" s="13">
        <f>I18</f>
        <v>0</v>
      </c>
      <c r="J16" s="12">
        <f>J18</f>
        <v>0</v>
      </c>
      <c r="K16" s="47"/>
    </row>
    <row r="17" spans="1:12" s="29" customFormat="1" ht="26.45" customHeight="1" x14ac:dyDescent="0.2">
      <c r="A17" s="26"/>
      <c r="B17" s="26"/>
      <c r="C17" s="26"/>
      <c r="D17" s="34" t="s">
        <v>2</v>
      </c>
      <c r="E17" s="31"/>
      <c r="F17" s="31"/>
      <c r="G17" s="9"/>
      <c r="H17" s="15"/>
      <c r="I17" s="14"/>
      <c r="J17" s="12"/>
      <c r="K17" s="47"/>
    </row>
    <row r="18" spans="1:12" s="39" customFormat="1" ht="67.150000000000006" customHeight="1" x14ac:dyDescent="0.2">
      <c r="A18" s="67"/>
      <c r="B18" s="67"/>
      <c r="C18" s="67"/>
      <c r="D18" s="36" t="s">
        <v>315</v>
      </c>
      <c r="E18" s="37"/>
      <c r="F18" s="37"/>
      <c r="G18" s="75">
        <f>H18+I18</f>
        <v>72642000</v>
      </c>
      <c r="H18" s="76">
        <v>72642000</v>
      </c>
      <c r="I18" s="15"/>
      <c r="J18" s="68"/>
      <c r="K18" s="38"/>
    </row>
    <row r="19" spans="1:12" s="39" customFormat="1" ht="67.150000000000006" customHeight="1" x14ac:dyDescent="0.2">
      <c r="A19" s="67"/>
      <c r="B19" s="67"/>
      <c r="C19" s="67"/>
      <c r="D19" s="36" t="s">
        <v>323</v>
      </c>
      <c r="E19" s="37"/>
      <c r="F19" s="37"/>
      <c r="G19" s="75">
        <f>H19</f>
        <v>3500000</v>
      </c>
      <c r="H19" s="76">
        <v>3500000</v>
      </c>
      <c r="I19" s="15"/>
      <c r="J19" s="68"/>
      <c r="K19" s="38"/>
    </row>
    <row r="20" spans="1:12" s="29" customFormat="1" ht="63.6" customHeight="1" x14ac:dyDescent="0.2">
      <c r="A20" s="32" t="s">
        <v>129</v>
      </c>
      <c r="B20" s="32"/>
      <c r="C20" s="32"/>
      <c r="D20" s="33" t="s">
        <v>130</v>
      </c>
      <c r="E20" s="31"/>
      <c r="F20" s="31"/>
      <c r="G20" s="9">
        <f t="shared" ref="G20:J21" si="0">G21</f>
        <v>100000</v>
      </c>
      <c r="H20" s="9">
        <f t="shared" si="0"/>
        <v>0</v>
      </c>
      <c r="I20" s="9">
        <f t="shared" si="0"/>
        <v>100000</v>
      </c>
      <c r="J20" s="9">
        <f t="shared" si="0"/>
        <v>100000</v>
      </c>
    </row>
    <row r="21" spans="1:12" s="29" customFormat="1" ht="63.6" customHeight="1" x14ac:dyDescent="0.2">
      <c r="A21" s="32" t="s">
        <v>131</v>
      </c>
      <c r="B21" s="32"/>
      <c r="C21" s="32"/>
      <c r="D21" s="33" t="s">
        <v>130</v>
      </c>
      <c r="E21" s="31"/>
      <c r="F21" s="31"/>
      <c r="G21" s="9">
        <f t="shared" si="0"/>
        <v>100000</v>
      </c>
      <c r="H21" s="9">
        <f t="shared" si="0"/>
        <v>0</v>
      </c>
      <c r="I21" s="9">
        <f t="shared" si="0"/>
        <v>100000</v>
      </c>
      <c r="J21" s="9">
        <f t="shared" si="0"/>
        <v>100000</v>
      </c>
    </row>
    <row r="22" spans="1:12" s="39" customFormat="1" ht="42" customHeight="1" x14ac:dyDescent="0.2">
      <c r="A22" s="26" t="s">
        <v>137</v>
      </c>
      <c r="B22" s="26" t="s">
        <v>35</v>
      </c>
      <c r="C22" s="26" t="s">
        <v>16</v>
      </c>
      <c r="D22" s="27" t="s">
        <v>33</v>
      </c>
      <c r="E22" s="37" t="s">
        <v>240</v>
      </c>
      <c r="F22" s="37"/>
      <c r="G22" s="9">
        <f>H22+I22</f>
        <v>100000</v>
      </c>
      <c r="H22" s="11"/>
      <c r="I22" s="11">
        <v>100000</v>
      </c>
      <c r="J22" s="11">
        <v>100000</v>
      </c>
      <c r="K22" s="47"/>
    </row>
    <row r="23" spans="1:12" s="44" customFormat="1" ht="58.15" customHeight="1" x14ac:dyDescent="0.2">
      <c r="A23" s="40" t="s">
        <v>42</v>
      </c>
      <c r="B23" s="40"/>
      <c r="C23" s="40"/>
      <c r="D23" s="41" t="s">
        <v>5</v>
      </c>
      <c r="E23" s="42"/>
      <c r="F23" s="42"/>
      <c r="G23" s="85">
        <f>G24</f>
        <v>2130000</v>
      </c>
      <c r="H23" s="85">
        <f>H24</f>
        <v>1341360</v>
      </c>
      <c r="I23" s="85">
        <f>I24</f>
        <v>788640</v>
      </c>
      <c r="J23" s="85">
        <f>J24</f>
        <v>788640</v>
      </c>
      <c r="K23" s="43"/>
      <c r="L23" s="20"/>
    </row>
    <row r="24" spans="1:12" s="44" customFormat="1" ht="58.15" customHeight="1" x14ac:dyDescent="0.2">
      <c r="A24" s="40" t="s">
        <v>43</v>
      </c>
      <c r="B24" s="40"/>
      <c r="C24" s="40"/>
      <c r="D24" s="41" t="s">
        <v>5</v>
      </c>
      <c r="E24" s="42"/>
      <c r="F24" s="42"/>
      <c r="G24" s="85">
        <f>G26+G25</f>
        <v>2130000</v>
      </c>
      <c r="H24" s="85">
        <f>H26+H25</f>
        <v>1341360</v>
      </c>
      <c r="I24" s="85">
        <f>I26+I25</f>
        <v>788640</v>
      </c>
      <c r="J24" s="85">
        <f>J26+J25</f>
        <v>788640</v>
      </c>
      <c r="K24" s="43"/>
      <c r="L24" s="20"/>
    </row>
    <row r="25" spans="1:12" s="29" customFormat="1" ht="42" customHeight="1" x14ac:dyDescent="0.2">
      <c r="A25" s="26" t="s">
        <v>153</v>
      </c>
      <c r="B25" s="26" t="s">
        <v>154</v>
      </c>
      <c r="C25" s="26" t="s">
        <v>155</v>
      </c>
      <c r="D25" s="34" t="s">
        <v>156</v>
      </c>
      <c r="E25" s="31"/>
      <c r="F25" s="31"/>
      <c r="G25" s="9">
        <f>H25+I25</f>
        <v>750000</v>
      </c>
      <c r="H25" s="77">
        <v>41360</v>
      </c>
      <c r="I25" s="14">
        <v>708640</v>
      </c>
      <c r="J25" s="14">
        <v>708640</v>
      </c>
      <c r="K25" s="47"/>
    </row>
    <row r="26" spans="1:12" ht="37.15" customHeight="1" x14ac:dyDescent="0.2">
      <c r="A26" s="45" t="s">
        <v>157</v>
      </c>
      <c r="B26" s="45" t="s">
        <v>158</v>
      </c>
      <c r="C26" s="45" t="s">
        <v>159</v>
      </c>
      <c r="D26" s="86" t="s">
        <v>160</v>
      </c>
      <c r="E26" s="87"/>
      <c r="F26" s="87"/>
      <c r="G26" s="10">
        <f>H26+I26</f>
        <v>1380000</v>
      </c>
      <c r="H26" s="77">
        <v>1300000</v>
      </c>
      <c r="I26" s="77">
        <v>80000</v>
      </c>
      <c r="J26" s="77">
        <v>80000</v>
      </c>
      <c r="K26" s="43"/>
    </row>
    <row r="27" spans="1:12" s="44" customFormat="1" ht="67.900000000000006" customHeight="1" x14ac:dyDescent="0.2">
      <c r="A27" s="40" t="s">
        <v>44</v>
      </c>
      <c r="B27" s="40"/>
      <c r="C27" s="40"/>
      <c r="D27" s="41" t="s">
        <v>11</v>
      </c>
      <c r="E27" s="42"/>
      <c r="F27" s="42"/>
      <c r="G27" s="10">
        <f>G28</f>
        <v>90000</v>
      </c>
      <c r="H27" s="10">
        <f>H28</f>
        <v>90000</v>
      </c>
      <c r="I27" s="10">
        <f>I28</f>
        <v>0</v>
      </c>
      <c r="J27" s="10">
        <f>J28</f>
        <v>0</v>
      </c>
      <c r="K27" s="43"/>
      <c r="L27" s="20"/>
    </row>
    <row r="28" spans="1:12" s="44" customFormat="1" ht="67.900000000000006" customHeight="1" x14ac:dyDescent="0.2">
      <c r="A28" s="40" t="s">
        <v>45</v>
      </c>
      <c r="B28" s="40"/>
      <c r="C28" s="40"/>
      <c r="D28" s="41" t="s">
        <v>11</v>
      </c>
      <c r="E28" s="42"/>
      <c r="F28" s="42"/>
      <c r="G28" s="10">
        <f>G29+G30</f>
        <v>90000</v>
      </c>
      <c r="H28" s="10">
        <f>H29+H30</f>
        <v>90000</v>
      </c>
      <c r="I28" s="10">
        <f>I29+I30</f>
        <v>0</v>
      </c>
      <c r="J28" s="10">
        <f>J29+J30</f>
        <v>0</v>
      </c>
      <c r="K28" s="43"/>
      <c r="L28" s="20"/>
    </row>
    <row r="29" spans="1:12" s="90" customFormat="1" ht="62.45" customHeight="1" x14ac:dyDescent="0.2">
      <c r="A29" s="26" t="s">
        <v>398</v>
      </c>
      <c r="B29" s="26" t="s">
        <v>399</v>
      </c>
      <c r="C29" s="26" t="s">
        <v>13</v>
      </c>
      <c r="D29" s="34" t="s">
        <v>400</v>
      </c>
      <c r="E29" s="88"/>
      <c r="F29" s="88"/>
      <c r="G29" s="9">
        <f>H29+I29</f>
        <v>40000</v>
      </c>
      <c r="H29" s="14">
        <v>40000</v>
      </c>
      <c r="I29" s="13"/>
      <c r="J29" s="13"/>
      <c r="K29" s="89"/>
    </row>
    <row r="30" spans="1:12" s="29" customFormat="1" ht="53.45" customHeight="1" x14ac:dyDescent="0.2">
      <c r="A30" s="26" t="s">
        <v>104</v>
      </c>
      <c r="B30" s="26" t="s">
        <v>105</v>
      </c>
      <c r="C30" s="26" t="s">
        <v>12</v>
      </c>
      <c r="D30" s="48" t="s">
        <v>249</v>
      </c>
      <c r="E30" s="31"/>
      <c r="F30" s="31"/>
      <c r="G30" s="9">
        <f>H30+I30</f>
        <v>50000</v>
      </c>
      <c r="H30" s="11">
        <v>50000</v>
      </c>
      <c r="I30" s="11"/>
      <c r="J30" s="11"/>
      <c r="K30" s="47"/>
    </row>
    <row r="31" spans="1:12" s="44" customFormat="1" ht="63.6" customHeight="1" x14ac:dyDescent="0.2">
      <c r="A31" s="40" t="s">
        <v>228</v>
      </c>
      <c r="B31" s="40"/>
      <c r="C31" s="40"/>
      <c r="D31" s="41" t="s">
        <v>231</v>
      </c>
      <c r="E31" s="42"/>
      <c r="F31" s="42"/>
      <c r="G31" s="10">
        <f>G32</f>
        <v>100000</v>
      </c>
      <c r="H31" s="10">
        <f>H32</f>
        <v>100000</v>
      </c>
      <c r="I31" s="10"/>
      <c r="J31" s="10"/>
      <c r="K31" s="43"/>
      <c r="L31" s="20"/>
    </row>
    <row r="32" spans="1:12" s="44" customFormat="1" ht="63.6" customHeight="1" x14ac:dyDescent="0.2">
      <c r="A32" s="40" t="s">
        <v>229</v>
      </c>
      <c r="B32" s="40"/>
      <c r="C32" s="40"/>
      <c r="D32" s="41" t="s">
        <v>231</v>
      </c>
      <c r="E32" s="42"/>
      <c r="F32" s="42"/>
      <c r="G32" s="10">
        <f>G33</f>
        <v>100000</v>
      </c>
      <c r="H32" s="10">
        <f>H33</f>
        <v>100000</v>
      </c>
      <c r="I32" s="10"/>
      <c r="J32" s="10"/>
      <c r="K32" s="43"/>
      <c r="L32" s="20"/>
    </row>
    <row r="33" spans="1:12" s="29" customFormat="1" ht="61.15" customHeight="1" x14ac:dyDescent="0.2">
      <c r="A33" s="26" t="s">
        <v>230</v>
      </c>
      <c r="B33" s="26" t="s">
        <v>224</v>
      </c>
      <c r="C33" s="26" t="s">
        <v>8</v>
      </c>
      <c r="D33" s="48" t="s">
        <v>226</v>
      </c>
      <c r="E33" s="4"/>
      <c r="F33" s="5"/>
      <c r="G33" s="9">
        <f>H33+I33</f>
        <v>100000</v>
      </c>
      <c r="H33" s="11">
        <v>100000</v>
      </c>
      <c r="I33" s="79"/>
      <c r="J33" s="79"/>
      <c r="K33" s="47"/>
    </row>
    <row r="34" spans="1:12" s="39" customFormat="1" ht="67.150000000000006" customHeight="1" x14ac:dyDescent="0.2">
      <c r="A34" s="26"/>
      <c r="B34" s="26"/>
      <c r="C34" s="26"/>
      <c r="D34" s="27"/>
      <c r="E34" s="28" t="s">
        <v>333</v>
      </c>
      <c r="F34" s="28" t="s">
        <v>318</v>
      </c>
      <c r="G34" s="9">
        <f>H34+I34</f>
        <v>100000</v>
      </c>
      <c r="H34" s="12">
        <f>H36</f>
        <v>100000</v>
      </c>
      <c r="I34" s="12">
        <f>I36</f>
        <v>0</v>
      </c>
      <c r="J34" s="12">
        <f>J36</f>
        <v>0</v>
      </c>
      <c r="K34" s="71"/>
      <c r="L34" s="29"/>
    </row>
    <row r="35" spans="1:12" s="29" customFormat="1" ht="19.899999999999999" customHeight="1" x14ac:dyDescent="0.2">
      <c r="A35" s="30"/>
      <c r="B35" s="30"/>
      <c r="C35" s="30"/>
      <c r="D35" s="30"/>
      <c r="E35" s="31" t="s">
        <v>2</v>
      </c>
      <c r="F35" s="31"/>
      <c r="G35" s="9">
        <v>0</v>
      </c>
      <c r="H35" s="13"/>
      <c r="I35" s="13"/>
      <c r="J35" s="12">
        <v>0</v>
      </c>
      <c r="K35" s="47"/>
    </row>
    <row r="36" spans="1:12" s="29" customFormat="1" ht="25.5" customHeight="1" x14ac:dyDescent="0.2">
      <c r="A36" s="32" t="s">
        <v>28</v>
      </c>
      <c r="B36" s="32"/>
      <c r="C36" s="32"/>
      <c r="D36" s="33" t="s">
        <v>3</v>
      </c>
      <c r="E36" s="31"/>
      <c r="F36" s="31"/>
      <c r="G36" s="9">
        <f>H36+I36</f>
        <v>100000</v>
      </c>
      <c r="H36" s="13">
        <f t="shared" ref="H36:J37" si="1">H37</f>
        <v>100000</v>
      </c>
      <c r="I36" s="13">
        <f t="shared" si="1"/>
        <v>0</v>
      </c>
      <c r="J36" s="13">
        <f t="shared" si="1"/>
        <v>0</v>
      </c>
      <c r="K36" s="47"/>
    </row>
    <row r="37" spans="1:12" s="29" customFormat="1" ht="25.5" customHeight="1" x14ac:dyDescent="0.2">
      <c r="A37" s="32" t="s">
        <v>29</v>
      </c>
      <c r="B37" s="32"/>
      <c r="C37" s="32"/>
      <c r="D37" s="33" t="s">
        <v>3</v>
      </c>
      <c r="E37" s="31"/>
      <c r="F37" s="31"/>
      <c r="G37" s="9">
        <f>H37+I37</f>
        <v>100000</v>
      </c>
      <c r="H37" s="13">
        <f t="shared" si="1"/>
        <v>100000</v>
      </c>
      <c r="I37" s="13">
        <f t="shared" si="1"/>
        <v>0</v>
      </c>
      <c r="J37" s="13">
        <f t="shared" si="1"/>
        <v>0</v>
      </c>
      <c r="K37" s="47"/>
    </row>
    <row r="38" spans="1:12" s="29" customFormat="1" ht="36" customHeight="1" x14ac:dyDescent="0.2">
      <c r="A38" s="26" t="s">
        <v>90</v>
      </c>
      <c r="B38" s="26" t="s">
        <v>78</v>
      </c>
      <c r="C38" s="26" t="s">
        <v>4</v>
      </c>
      <c r="D38" s="34" t="s">
        <v>180</v>
      </c>
      <c r="E38" s="31"/>
      <c r="F38" s="31"/>
      <c r="G38" s="9">
        <f>H38+I38</f>
        <v>100000</v>
      </c>
      <c r="H38" s="14">
        <v>100000</v>
      </c>
      <c r="I38" s="14"/>
      <c r="J38" s="14"/>
      <c r="K38" s="47"/>
    </row>
    <row r="39" spans="1:12" s="39" customFormat="1" ht="95.45" customHeight="1" x14ac:dyDescent="0.2">
      <c r="A39" s="26"/>
      <c r="B39" s="26"/>
      <c r="C39" s="26"/>
      <c r="D39" s="27"/>
      <c r="E39" s="28" t="s">
        <v>410</v>
      </c>
      <c r="F39" s="28" t="s">
        <v>295</v>
      </c>
      <c r="G39" s="9">
        <f>H39+I39</f>
        <v>624132051</v>
      </c>
      <c r="H39" s="12">
        <f>H41</f>
        <v>24132051</v>
      </c>
      <c r="I39" s="12">
        <f>I41</f>
        <v>600000000</v>
      </c>
      <c r="J39" s="12">
        <f>J41</f>
        <v>600000000</v>
      </c>
      <c r="K39" s="72"/>
    </row>
    <row r="40" spans="1:12" s="29" customFormat="1" ht="19.899999999999999" customHeight="1" x14ac:dyDescent="0.2">
      <c r="A40" s="30"/>
      <c r="B40" s="30"/>
      <c r="C40" s="30"/>
      <c r="D40" s="30"/>
      <c r="E40" s="31" t="s">
        <v>2</v>
      </c>
      <c r="F40" s="31"/>
      <c r="G40" s="9">
        <v>0</v>
      </c>
      <c r="H40" s="13"/>
      <c r="I40" s="13"/>
      <c r="J40" s="12">
        <v>0</v>
      </c>
      <c r="K40" s="47"/>
    </row>
    <row r="41" spans="1:12" s="29" customFormat="1" ht="25.5" customHeight="1" x14ac:dyDescent="0.2">
      <c r="A41" s="32" t="s">
        <v>28</v>
      </c>
      <c r="B41" s="32"/>
      <c r="C41" s="32"/>
      <c r="D41" s="33" t="s">
        <v>3</v>
      </c>
      <c r="E41" s="31"/>
      <c r="F41" s="31"/>
      <c r="G41" s="9">
        <f>H41+I41</f>
        <v>624132051</v>
      </c>
      <c r="H41" s="13">
        <f>H42</f>
        <v>24132051</v>
      </c>
      <c r="I41" s="13">
        <f>I42</f>
        <v>600000000</v>
      </c>
      <c r="J41" s="13">
        <f>J42</f>
        <v>600000000</v>
      </c>
      <c r="K41" s="47"/>
    </row>
    <row r="42" spans="1:12" s="29" customFormat="1" ht="25.5" customHeight="1" x14ac:dyDescent="0.2">
      <c r="A42" s="32" t="s">
        <v>29</v>
      </c>
      <c r="B42" s="32"/>
      <c r="C42" s="32"/>
      <c r="D42" s="33" t="s">
        <v>3</v>
      </c>
      <c r="E42" s="31"/>
      <c r="F42" s="31"/>
      <c r="G42" s="9">
        <f>H42+I42</f>
        <v>624132051</v>
      </c>
      <c r="H42" s="13">
        <f>H43+H44</f>
        <v>24132051</v>
      </c>
      <c r="I42" s="13">
        <f>I43+I44</f>
        <v>600000000</v>
      </c>
      <c r="J42" s="13">
        <f>J43+J44</f>
        <v>600000000</v>
      </c>
      <c r="K42" s="47"/>
    </row>
    <row r="43" spans="1:12" s="29" customFormat="1" ht="36" customHeight="1" x14ac:dyDescent="0.2">
      <c r="A43" s="26" t="s">
        <v>63</v>
      </c>
      <c r="B43" s="26" t="s">
        <v>64</v>
      </c>
      <c r="C43" s="26" t="s">
        <v>4</v>
      </c>
      <c r="D43" s="34" t="s">
        <v>34</v>
      </c>
      <c r="E43" s="31"/>
      <c r="F43" s="31"/>
      <c r="G43" s="9">
        <f>H43+I43</f>
        <v>600000000</v>
      </c>
      <c r="H43" s="14"/>
      <c r="I43" s="14">
        <v>600000000</v>
      </c>
      <c r="J43" s="14">
        <v>600000000</v>
      </c>
      <c r="K43" s="47"/>
    </row>
    <row r="44" spans="1:12" s="29" customFormat="1" ht="36" customHeight="1" x14ac:dyDescent="0.2">
      <c r="A44" s="26" t="s">
        <v>90</v>
      </c>
      <c r="B44" s="26" t="s">
        <v>78</v>
      </c>
      <c r="C44" s="26" t="s">
        <v>4</v>
      </c>
      <c r="D44" s="34" t="s">
        <v>180</v>
      </c>
      <c r="E44" s="31"/>
      <c r="F44" s="31"/>
      <c r="G44" s="9">
        <f>H44+I44</f>
        <v>24132051</v>
      </c>
      <c r="H44" s="14">
        <v>24132051</v>
      </c>
      <c r="I44" s="14"/>
      <c r="J44" s="14"/>
      <c r="K44" s="47"/>
    </row>
    <row r="45" spans="1:12" s="29" customFormat="1" ht="60.75" customHeight="1" x14ac:dyDescent="0.2">
      <c r="A45" s="26"/>
      <c r="B45" s="26"/>
      <c r="C45" s="26"/>
      <c r="D45" s="27"/>
      <c r="E45" s="28" t="s">
        <v>335</v>
      </c>
      <c r="F45" s="28" t="s">
        <v>294</v>
      </c>
      <c r="G45" s="9">
        <f>H45+I45</f>
        <v>506474948.87</v>
      </c>
      <c r="H45" s="12">
        <f>H47</f>
        <v>313968680.87</v>
      </c>
      <c r="I45" s="12">
        <f>I47</f>
        <v>192506268</v>
      </c>
      <c r="J45" s="12">
        <f>J47</f>
        <v>192506268</v>
      </c>
      <c r="K45" s="47"/>
    </row>
    <row r="46" spans="1:12" s="29" customFormat="1" ht="19.899999999999999" customHeight="1" x14ac:dyDescent="0.2">
      <c r="A46" s="30"/>
      <c r="B46" s="30"/>
      <c r="C46" s="30"/>
      <c r="D46" s="30"/>
      <c r="E46" s="31" t="s">
        <v>2</v>
      </c>
      <c r="F46" s="31"/>
      <c r="G46" s="9">
        <v>0</v>
      </c>
      <c r="H46" s="13"/>
      <c r="I46" s="13"/>
      <c r="J46" s="12"/>
      <c r="K46" s="47"/>
    </row>
    <row r="47" spans="1:12" s="29" customFormat="1" ht="50.45" customHeight="1" x14ac:dyDescent="0.2">
      <c r="A47" s="32" t="s">
        <v>42</v>
      </c>
      <c r="B47" s="32"/>
      <c r="C47" s="32"/>
      <c r="D47" s="33" t="s">
        <v>5</v>
      </c>
      <c r="E47" s="31"/>
      <c r="F47" s="31"/>
      <c r="G47" s="9">
        <f t="shared" ref="G47:G58" si="2">H47+I47</f>
        <v>506474948.87</v>
      </c>
      <c r="H47" s="9">
        <f>H48</f>
        <v>313968680.87</v>
      </c>
      <c r="I47" s="9">
        <f>I48</f>
        <v>192506268</v>
      </c>
      <c r="J47" s="9">
        <f>J48</f>
        <v>192506268</v>
      </c>
    </row>
    <row r="48" spans="1:12" s="29" customFormat="1" ht="50.45" customHeight="1" x14ac:dyDescent="0.2">
      <c r="A48" s="32" t="s">
        <v>43</v>
      </c>
      <c r="B48" s="32"/>
      <c r="C48" s="32"/>
      <c r="D48" s="33" t="s">
        <v>5</v>
      </c>
      <c r="E48" s="31"/>
      <c r="F48" s="31"/>
      <c r="G48" s="9">
        <f>H48+I48</f>
        <v>506474948.87</v>
      </c>
      <c r="H48" s="9">
        <f>SUM(H49:H57)</f>
        <v>313968680.87</v>
      </c>
      <c r="I48" s="9">
        <f>SUM(I49:I57)</f>
        <v>192506268</v>
      </c>
      <c r="J48" s="9">
        <f>SUM(J49:J57)</f>
        <v>192506268</v>
      </c>
    </row>
    <row r="49" spans="1:12" s="29" customFormat="1" ht="42" customHeight="1" x14ac:dyDescent="0.2">
      <c r="A49" s="26" t="s">
        <v>153</v>
      </c>
      <c r="B49" s="26" t="s">
        <v>154</v>
      </c>
      <c r="C49" s="26" t="s">
        <v>155</v>
      </c>
      <c r="D49" s="34" t="s">
        <v>156</v>
      </c>
      <c r="E49" s="31"/>
      <c r="F49" s="31"/>
      <c r="G49" s="9">
        <f t="shared" si="2"/>
        <v>66335357</v>
      </c>
      <c r="H49" s="77">
        <v>335357</v>
      </c>
      <c r="I49" s="14">
        <v>66000000</v>
      </c>
      <c r="J49" s="14">
        <v>66000000</v>
      </c>
      <c r="K49" s="47"/>
    </row>
    <row r="50" spans="1:12" s="29" customFormat="1" ht="43.5" customHeight="1" x14ac:dyDescent="0.2">
      <c r="A50" s="26" t="s">
        <v>157</v>
      </c>
      <c r="B50" s="26" t="s">
        <v>158</v>
      </c>
      <c r="C50" s="26" t="s">
        <v>159</v>
      </c>
      <c r="D50" s="34" t="s">
        <v>160</v>
      </c>
      <c r="E50" s="31"/>
      <c r="F50" s="31"/>
      <c r="G50" s="9">
        <f t="shared" si="2"/>
        <v>128066782.88</v>
      </c>
      <c r="H50" s="14">
        <f>89537197.88+969</f>
        <v>89538166.879999995</v>
      </c>
      <c r="I50" s="14">
        <v>38528616</v>
      </c>
      <c r="J50" s="14">
        <v>38528616</v>
      </c>
      <c r="K50" s="47"/>
      <c r="L50" s="47"/>
    </row>
    <row r="51" spans="1:12" s="29" customFormat="1" ht="45" customHeight="1" x14ac:dyDescent="0.2">
      <c r="A51" s="26" t="s">
        <v>161</v>
      </c>
      <c r="B51" s="26" t="s">
        <v>162</v>
      </c>
      <c r="C51" s="26" t="s">
        <v>163</v>
      </c>
      <c r="D51" s="34" t="s">
        <v>164</v>
      </c>
      <c r="E51" s="31"/>
      <c r="F51" s="31"/>
      <c r="G51" s="9">
        <f t="shared" si="2"/>
        <v>6206409</v>
      </c>
      <c r="H51" s="14">
        <v>6206409</v>
      </c>
      <c r="I51" s="14"/>
      <c r="J51" s="14"/>
      <c r="K51" s="47"/>
    </row>
    <row r="52" spans="1:12" s="29" customFormat="1" ht="29.25" customHeight="1" x14ac:dyDescent="0.2">
      <c r="A52" s="26" t="s">
        <v>165</v>
      </c>
      <c r="B52" s="26" t="s">
        <v>166</v>
      </c>
      <c r="C52" s="26" t="s">
        <v>167</v>
      </c>
      <c r="D52" s="34" t="s">
        <v>174</v>
      </c>
      <c r="E52" s="31"/>
      <c r="F52" s="31"/>
      <c r="G52" s="9">
        <f t="shared" si="2"/>
        <v>15549581</v>
      </c>
      <c r="H52" s="14">
        <v>15549581</v>
      </c>
      <c r="I52" s="14"/>
      <c r="J52" s="14"/>
      <c r="K52" s="47"/>
    </row>
    <row r="53" spans="1:12" s="29" customFormat="1" ht="42" customHeight="1" x14ac:dyDescent="0.2">
      <c r="A53" s="26" t="s">
        <v>168</v>
      </c>
      <c r="B53" s="26" t="s">
        <v>169</v>
      </c>
      <c r="C53" s="26" t="s">
        <v>170</v>
      </c>
      <c r="D53" s="34" t="s">
        <v>171</v>
      </c>
      <c r="E53" s="31"/>
      <c r="F53" s="31"/>
      <c r="G53" s="9">
        <f t="shared" si="2"/>
        <v>10030940</v>
      </c>
      <c r="H53" s="14">
        <v>10030940</v>
      </c>
      <c r="I53" s="14"/>
      <c r="J53" s="14"/>
      <c r="K53" s="47"/>
    </row>
    <row r="54" spans="1:12" s="29" customFormat="1" ht="43.9" customHeight="1" x14ac:dyDescent="0.2">
      <c r="A54" s="26" t="s">
        <v>172</v>
      </c>
      <c r="B54" s="26" t="s">
        <v>173</v>
      </c>
      <c r="C54" s="26" t="s">
        <v>6</v>
      </c>
      <c r="D54" s="34" t="s">
        <v>241</v>
      </c>
      <c r="E54" s="31"/>
      <c r="F54" s="31"/>
      <c r="G54" s="9">
        <f t="shared" si="2"/>
        <v>28832200</v>
      </c>
      <c r="H54" s="14">
        <v>28832200</v>
      </c>
      <c r="I54" s="14"/>
      <c r="J54" s="14"/>
      <c r="K54" s="47"/>
    </row>
    <row r="55" spans="1:12" s="29" customFormat="1" ht="43.9" customHeight="1" x14ac:dyDescent="0.2">
      <c r="A55" s="26" t="s">
        <v>115</v>
      </c>
      <c r="B55" s="26" t="s">
        <v>114</v>
      </c>
      <c r="C55" s="26" t="s">
        <v>6</v>
      </c>
      <c r="D55" s="34" t="s">
        <v>252</v>
      </c>
      <c r="E55" s="31"/>
      <c r="F55" s="31"/>
      <c r="G55" s="9">
        <f t="shared" si="2"/>
        <v>101241426.98999999</v>
      </c>
      <c r="H55" s="14">
        <v>101241426.98999999</v>
      </c>
      <c r="I55" s="14"/>
      <c r="J55" s="14"/>
      <c r="K55" s="47"/>
    </row>
    <row r="56" spans="1:12" s="29" customFormat="1" ht="39.6" customHeight="1" x14ac:dyDescent="0.2">
      <c r="A56" s="26" t="s">
        <v>101</v>
      </c>
      <c r="B56" s="26" t="s">
        <v>102</v>
      </c>
      <c r="C56" s="26" t="s">
        <v>6</v>
      </c>
      <c r="D56" s="34" t="s">
        <v>181</v>
      </c>
      <c r="E56" s="31"/>
      <c r="F56" s="31"/>
      <c r="G56" s="9">
        <f t="shared" si="2"/>
        <v>122844600</v>
      </c>
      <c r="H56" s="14">
        <v>62234600</v>
      </c>
      <c r="I56" s="14">
        <v>60610000</v>
      </c>
      <c r="J56" s="14">
        <v>60610000</v>
      </c>
      <c r="K56" s="47"/>
    </row>
    <row r="57" spans="1:12" s="29" customFormat="1" ht="39.75" customHeight="1" x14ac:dyDescent="0.2">
      <c r="A57" s="26" t="s">
        <v>382</v>
      </c>
      <c r="B57" s="26" t="s">
        <v>263</v>
      </c>
      <c r="C57" s="26" t="s">
        <v>260</v>
      </c>
      <c r="D57" s="27" t="s">
        <v>264</v>
      </c>
      <c r="E57" s="31"/>
      <c r="F57" s="31"/>
      <c r="G57" s="9">
        <f>H57+I57</f>
        <v>27367652</v>
      </c>
      <c r="H57" s="14"/>
      <c r="I57" s="14">
        <v>27367652</v>
      </c>
      <c r="J57" s="14">
        <v>27367652</v>
      </c>
      <c r="K57" s="47"/>
    </row>
    <row r="58" spans="1:12" s="29" customFormat="1" ht="59.25" customHeight="1" x14ac:dyDescent="0.2">
      <c r="A58" s="26"/>
      <c r="B58" s="26"/>
      <c r="C58" s="26"/>
      <c r="D58" s="27"/>
      <c r="E58" s="28" t="s">
        <v>336</v>
      </c>
      <c r="F58" s="28" t="s">
        <v>297</v>
      </c>
      <c r="G58" s="9">
        <f t="shared" si="2"/>
        <v>2508187</v>
      </c>
      <c r="H58" s="12">
        <f>H60</f>
        <v>2508187</v>
      </c>
      <c r="I58" s="12">
        <f>I60</f>
        <v>0</v>
      </c>
      <c r="J58" s="12">
        <f>J60</f>
        <v>0</v>
      </c>
      <c r="K58" s="47"/>
    </row>
    <row r="59" spans="1:12" s="29" customFormat="1" ht="19.899999999999999" customHeight="1" x14ac:dyDescent="0.2">
      <c r="A59" s="30"/>
      <c r="B59" s="30"/>
      <c r="C59" s="30"/>
      <c r="D59" s="30"/>
      <c r="E59" s="31" t="s">
        <v>2</v>
      </c>
      <c r="F59" s="31"/>
      <c r="G59" s="9">
        <v>0</v>
      </c>
      <c r="H59" s="13"/>
      <c r="I59" s="13"/>
      <c r="J59" s="12"/>
      <c r="K59" s="47"/>
    </row>
    <row r="60" spans="1:12" s="29" customFormat="1" ht="61.5" customHeight="1" x14ac:dyDescent="0.2">
      <c r="A60" s="32" t="s">
        <v>46</v>
      </c>
      <c r="B60" s="32"/>
      <c r="C60" s="32"/>
      <c r="D60" s="33" t="s">
        <v>396</v>
      </c>
      <c r="E60" s="31"/>
      <c r="F60" s="31"/>
      <c r="G60" s="9">
        <f>H60+I60</f>
        <v>2508187</v>
      </c>
      <c r="H60" s="9">
        <f>H61</f>
        <v>2508187</v>
      </c>
      <c r="I60" s="9">
        <f>I61</f>
        <v>0</v>
      </c>
      <c r="J60" s="9">
        <f>J61</f>
        <v>0</v>
      </c>
    </row>
    <row r="61" spans="1:12" s="29" customFormat="1" ht="60" customHeight="1" x14ac:dyDescent="0.2">
      <c r="A61" s="32" t="s">
        <v>47</v>
      </c>
      <c r="B61" s="32"/>
      <c r="C61" s="32"/>
      <c r="D61" s="33" t="s">
        <v>396</v>
      </c>
      <c r="E61" s="31"/>
      <c r="F61" s="31"/>
      <c r="G61" s="9">
        <f>H61+I61</f>
        <v>2508187</v>
      </c>
      <c r="H61" s="9">
        <f>H62+H63</f>
        <v>2508187</v>
      </c>
      <c r="I61" s="9">
        <f>I62+I63</f>
        <v>0</v>
      </c>
      <c r="J61" s="9">
        <f>J62+J63</f>
        <v>0</v>
      </c>
    </row>
    <row r="62" spans="1:12" s="29" customFormat="1" ht="56.25" x14ac:dyDescent="0.2">
      <c r="A62" s="26" t="s">
        <v>49</v>
      </c>
      <c r="B62" s="26" t="s">
        <v>48</v>
      </c>
      <c r="C62" s="26" t="s">
        <v>9</v>
      </c>
      <c r="D62" s="34" t="s">
        <v>242</v>
      </c>
      <c r="E62" s="31"/>
      <c r="F62" s="31"/>
      <c r="G62" s="9">
        <f>H62+I62</f>
        <v>1225000</v>
      </c>
      <c r="H62" s="14">
        <v>1225000</v>
      </c>
      <c r="I62" s="14"/>
      <c r="J62" s="14"/>
      <c r="K62" s="47"/>
    </row>
    <row r="63" spans="1:12" s="29" customFormat="1" ht="35.450000000000003" customHeight="1" x14ac:dyDescent="0.2">
      <c r="A63" s="26" t="s">
        <v>140</v>
      </c>
      <c r="B63" s="26" t="s">
        <v>141</v>
      </c>
      <c r="C63" s="26" t="s">
        <v>9</v>
      </c>
      <c r="D63" s="27" t="s">
        <v>142</v>
      </c>
      <c r="E63" s="31"/>
      <c r="F63" s="31"/>
      <c r="G63" s="9">
        <f>H63+I63</f>
        <v>1283187</v>
      </c>
      <c r="H63" s="10">
        <v>1283187</v>
      </c>
      <c r="I63" s="10"/>
      <c r="J63" s="10"/>
      <c r="K63" s="47"/>
    </row>
    <row r="64" spans="1:12" s="29" customFormat="1" ht="60.75" customHeight="1" x14ac:dyDescent="0.2">
      <c r="A64" s="26"/>
      <c r="B64" s="26"/>
      <c r="C64" s="26"/>
      <c r="D64" s="27"/>
      <c r="E64" s="28" t="s">
        <v>337</v>
      </c>
      <c r="F64" s="28" t="s">
        <v>255</v>
      </c>
      <c r="G64" s="9">
        <f>H64+I64</f>
        <v>190414.96999999997</v>
      </c>
      <c r="H64" s="12">
        <f>H66</f>
        <v>190414.96999999997</v>
      </c>
      <c r="I64" s="12">
        <f>I66</f>
        <v>0</v>
      </c>
      <c r="J64" s="12">
        <f>J66</f>
        <v>0</v>
      </c>
      <c r="K64" s="47"/>
    </row>
    <row r="65" spans="1:12" s="29" customFormat="1" ht="19.899999999999999" customHeight="1" x14ac:dyDescent="0.2">
      <c r="A65" s="30"/>
      <c r="B65" s="30"/>
      <c r="C65" s="30"/>
      <c r="D65" s="30"/>
      <c r="E65" s="31" t="s">
        <v>2</v>
      </c>
      <c r="F65" s="31"/>
      <c r="G65" s="9">
        <v>0</v>
      </c>
      <c r="H65" s="13"/>
      <c r="I65" s="13"/>
      <c r="J65" s="12"/>
      <c r="K65" s="47"/>
    </row>
    <row r="66" spans="1:12" s="29" customFormat="1" ht="60" customHeight="1" x14ac:dyDescent="0.2">
      <c r="A66" s="32" t="s">
        <v>46</v>
      </c>
      <c r="B66" s="32"/>
      <c r="C66" s="32"/>
      <c r="D66" s="33" t="s">
        <v>396</v>
      </c>
      <c r="E66" s="31"/>
      <c r="F66" s="31"/>
      <c r="G66" s="9">
        <f>H66+I66</f>
        <v>190414.96999999997</v>
      </c>
      <c r="H66" s="9">
        <f t="shared" ref="H66:J67" si="3">H67</f>
        <v>190414.96999999997</v>
      </c>
      <c r="I66" s="9">
        <f t="shared" si="3"/>
        <v>0</v>
      </c>
      <c r="J66" s="9">
        <f t="shared" si="3"/>
        <v>0</v>
      </c>
    </row>
    <row r="67" spans="1:12" s="29" customFormat="1" ht="61.5" customHeight="1" x14ac:dyDescent="0.2">
      <c r="A67" s="32" t="s">
        <v>47</v>
      </c>
      <c r="B67" s="32"/>
      <c r="C67" s="32"/>
      <c r="D67" s="33" t="s">
        <v>396</v>
      </c>
      <c r="E67" s="31"/>
      <c r="F67" s="31"/>
      <c r="G67" s="9">
        <f>H67+I67</f>
        <v>190414.96999999997</v>
      </c>
      <c r="H67" s="9">
        <f t="shared" si="3"/>
        <v>190414.96999999997</v>
      </c>
      <c r="I67" s="9">
        <f t="shared" si="3"/>
        <v>0</v>
      </c>
      <c r="J67" s="9">
        <f t="shared" si="3"/>
        <v>0</v>
      </c>
    </row>
    <row r="68" spans="1:12" s="29" customFormat="1" ht="29.25" customHeight="1" x14ac:dyDescent="0.2">
      <c r="A68" s="26" t="s">
        <v>140</v>
      </c>
      <c r="B68" s="26" t="s">
        <v>141</v>
      </c>
      <c r="C68" s="26" t="s">
        <v>9</v>
      </c>
      <c r="D68" s="48" t="s">
        <v>142</v>
      </c>
      <c r="E68" s="31"/>
      <c r="F68" s="31"/>
      <c r="G68" s="9">
        <f>H68+I68</f>
        <v>190414.96999999997</v>
      </c>
      <c r="H68" s="14">
        <v>190414.96999999997</v>
      </c>
      <c r="I68" s="14"/>
      <c r="J68" s="14"/>
      <c r="K68" s="47"/>
    </row>
    <row r="69" spans="1:12" s="39" customFormat="1" ht="86.45" customHeight="1" x14ac:dyDescent="0.2">
      <c r="A69" s="26"/>
      <c r="B69" s="26"/>
      <c r="C69" s="26"/>
      <c r="D69" s="27"/>
      <c r="E69" s="28" t="s">
        <v>338</v>
      </c>
      <c r="F69" s="28" t="s">
        <v>256</v>
      </c>
      <c r="G69" s="9">
        <f>H69+I69</f>
        <v>100000</v>
      </c>
      <c r="H69" s="12">
        <f>H71</f>
        <v>100000</v>
      </c>
      <c r="I69" s="12">
        <f>I71</f>
        <v>0</v>
      </c>
      <c r="J69" s="12">
        <f>J71</f>
        <v>0</v>
      </c>
      <c r="K69" s="35"/>
      <c r="L69" s="29"/>
    </row>
    <row r="70" spans="1:12" s="29" customFormat="1" ht="19.899999999999999" customHeight="1" x14ac:dyDescent="0.2">
      <c r="A70" s="30"/>
      <c r="B70" s="30"/>
      <c r="C70" s="30"/>
      <c r="D70" s="30"/>
      <c r="E70" s="31" t="s">
        <v>2</v>
      </c>
      <c r="F70" s="31"/>
      <c r="G70" s="9">
        <v>0</v>
      </c>
      <c r="H70" s="13"/>
      <c r="I70" s="13"/>
      <c r="J70" s="12"/>
      <c r="K70" s="47"/>
    </row>
    <row r="71" spans="1:12" s="29" customFormat="1" ht="75.599999999999994" customHeight="1" x14ac:dyDescent="0.2">
      <c r="A71" s="32" t="s">
        <v>44</v>
      </c>
      <c r="B71" s="32"/>
      <c r="C71" s="32"/>
      <c r="D71" s="33" t="s">
        <v>11</v>
      </c>
      <c r="E71" s="31"/>
      <c r="F71" s="31"/>
      <c r="G71" s="9">
        <f>H71+I71</f>
        <v>100000</v>
      </c>
      <c r="H71" s="9">
        <f>H72</f>
        <v>100000</v>
      </c>
      <c r="I71" s="9">
        <f>I72</f>
        <v>0</v>
      </c>
      <c r="J71" s="9">
        <f>J72</f>
        <v>0</v>
      </c>
    </row>
    <row r="72" spans="1:12" s="29" customFormat="1" ht="76.900000000000006" customHeight="1" x14ac:dyDescent="0.2">
      <c r="A72" s="32" t="s">
        <v>45</v>
      </c>
      <c r="B72" s="32"/>
      <c r="C72" s="32"/>
      <c r="D72" s="33" t="s">
        <v>11</v>
      </c>
      <c r="E72" s="31"/>
      <c r="F72" s="31"/>
      <c r="G72" s="9">
        <f>H72+I72</f>
        <v>100000</v>
      </c>
      <c r="H72" s="9">
        <f>H73+H74</f>
        <v>100000</v>
      </c>
      <c r="I72" s="9">
        <f>I73+I74</f>
        <v>0</v>
      </c>
      <c r="J72" s="9">
        <f>J73+J74</f>
        <v>0</v>
      </c>
    </row>
    <row r="73" spans="1:12" s="29" customFormat="1" ht="36" customHeight="1" x14ac:dyDescent="0.2">
      <c r="A73" s="26" t="s">
        <v>51</v>
      </c>
      <c r="B73" s="26" t="s">
        <v>50</v>
      </c>
      <c r="C73" s="26" t="s">
        <v>9</v>
      </c>
      <c r="D73" s="34" t="s">
        <v>30</v>
      </c>
      <c r="E73" s="31"/>
      <c r="F73" s="31"/>
      <c r="G73" s="9">
        <f>H73+I73</f>
        <v>20000</v>
      </c>
      <c r="H73" s="14">
        <v>20000</v>
      </c>
      <c r="I73" s="14"/>
      <c r="J73" s="14"/>
      <c r="K73" s="47"/>
    </row>
    <row r="74" spans="1:12" s="29" customFormat="1" ht="36" customHeight="1" x14ac:dyDescent="0.2">
      <c r="A74" s="26" t="s">
        <v>53</v>
      </c>
      <c r="B74" s="26" t="s">
        <v>52</v>
      </c>
      <c r="C74" s="26" t="s">
        <v>9</v>
      </c>
      <c r="D74" s="34" t="s">
        <v>93</v>
      </c>
      <c r="E74" s="31"/>
      <c r="F74" s="31"/>
      <c r="G74" s="9">
        <f>H74+I74</f>
        <v>80000</v>
      </c>
      <c r="H74" s="14">
        <v>80000</v>
      </c>
      <c r="I74" s="14"/>
      <c r="J74" s="14"/>
      <c r="K74" s="47"/>
    </row>
    <row r="75" spans="1:12" s="29" customFormat="1" ht="59.25" customHeight="1" x14ac:dyDescent="0.2">
      <c r="A75" s="26"/>
      <c r="B75" s="26"/>
      <c r="C75" s="26"/>
      <c r="D75" s="27"/>
      <c r="E75" s="28" t="s">
        <v>339</v>
      </c>
      <c r="F75" s="28" t="s">
        <v>298</v>
      </c>
      <c r="G75" s="9">
        <f>H75+I75</f>
        <v>186214440</v>
      </c>
      <c r="H75" s="12">
        <f>H77</f>
        <v>186214440</v>
      </c>
      <c r="I75" s="12">
        <f>I77</f>
        <v>0</v>
      </c>
      <c r="J75" s="12">
        <f>J77</f>
        <v>0</v>
      </c>
      <c r="K75" s="47"/>
    </row>
    <row r="76" spans="1:12" s="29" customFormat="1" ht="19.899999999999999" customHeight="1" x14ac:dyDescent="0.2">
      <c r="A76" s="30"/>
      <c r="B76" s="30"/>
      <c r="C76" s="30"/>
      <c r="D76" s="30"/>
      <c r="E76" s="31" t="s">
        <v>2</v>
      </c>
      <c r="F76" s="31"/>
      <c r="G76" s="9">
        <v>0</v>
      </c>
      <c r="H76" s="13"/>
      <c r="I76" s="13"/>
      <c r="J76" s="12"/>
      <c r="K76" s="47"/>
    </row>
    <row r="77" spans="1:12" s="29" customFormat="1" ht="76.900000000000006" customHeight="1" x14ac:dyDescent="0.2">
      <c r="A77" s="32" t="s">
        <v>44</v>
      </c>
      <c r="B77" s="32"/>
      <c r="C77" s="32"/>
      <c r="D77" s="33" t="s">
        <v>11</v>
      </c>
      <c r="E77" s="31"/>
      <c r="F77" s="31"/>
      <c r="G77" s="9">
        <f t="shared" ref="G77:G84" si="4">H77+I77</f>
        <v>186214440</v>
      </c>
      <c r="H77" s="9">
        <f>H78</f>
        <v>186214440</v>
      </c>
      <c r="I77" s="9">
        <f>I78</f>
        <v>0</v>
      </c>
      <c r="J77" s="9">
        <f>J78</f>
        <v>0</v>
      </c>
    </row>
    <row r="78" spans="1:12" s="29" customFormat="1" ht="76.900000000000006" customHeight="1" x14ac:dyDescent="0.2">
      <c r="A78" s="32" t="s">
        <v>45</v>
      </c>
      <c r="B78" s="32"/>
      <c r="C78" s="32"/>
      <c r="D78" s="33" t="s">
        <v>11</v>
      </c>
      <c r="E78" s="31"/>
      <c r="F78" s="31"/>
      <c r="G78" s="9">
        <f>G79+G80+G81+G83+G84+G82</f>
        <v>186214440</v>
      </c>
      <c r="H78" s="9">
        <f>H79+H80+H81+H83+H84+H82</f>
        <v>186214440</v>
      </c>
      <c r="I78" s="9">
        <f>I79+I80+I81+I83+I84+I82</f>
        <v>0</v>
      </c>
      <c r="J78" s="9">
        <f>J79+J80+J81+J83+J84+J82</f>
        <v>0</v>
      </c>
    </row>
    <row r="79" spans="1:12" s="39" customFormat="1" ht="44.45" customHeight="1" x14ac:dyDescent="0.2">
      <c r="A79" s="26" t="s">
        <v>55</v>
      </c>
      <c r="B79" s="26">
        <v>3090</v>
      </c>
      <c r="C79" s="26" t="s">
        <v>13</v>
      </c>
      <c r="D79" s="27" t="s">
        <v>244</v>
      </c>
      <c r="E79" s="37"/>
      <c r="F79" s="37"/>
      <c r="G79" s="9">
        <f t="shared" si="4"/>
        <v>1309500</v>
      </c>
      <c r="H79" s="11">
        <v>1309500</v>
      </c>
      <c r="I79" s="11"/>
      <c r="J79" s="11"/>
      <c r="K79" s="47"/>
    </row>
    <row r="80" spans="1:12" s="39" customFormat="1" ht="44.45" customHeight="1" x14ac:dyDescent="0.2">
      <c r="A80" s="26" t="s">
        <v>56</v>
      </c>
      <c r="B80" s="26" t="s">
        <v>128</v>
      </c>
      <c r="C80" s="26" t="s">
        <v>14</v>
      </c>
      <c r="D80" s="27" t="s">
        <v>245</v>
      </c>
      <c r="E80" s="37"/>
      <c r="F80" s="37"/>
      <c r="G80" s="9">
        <f t="shared" si="4"/>
        <v>4932880</v>
      </c>
      <c r="H80" s="11">
        <v>4932880</v>
      </c>
      <c r="I80" s="11"/>
      <c r="J80" s="11"/>
      <c r="K80" s="47"/>
    </row>
    <row r="81" spans="1:11" s="39" customFormat="1" ht="72" customHeight="1" x14ac:dyDescent="0.2">
      <c r="A81" s="26" t="s">
        <v>111</v>
      </c>
      <c r="B81" s="26" t="s">
        <v>110</v>
      </c>
      <c r="C81" s="26" t="s">
        <v>14</v>
      </c>
      <c r="D81" s="27" t="s">
        <v>112</v>
      </c>
      <c r="E81" s="37"/>
      <c r="F81" s="37"/>
      <c r="G81" s="9">
        <f t="shared" si="4"/>
        <v>1070300</v>
      </c>
      <c r="H81" s="11">
        <v>1070300</v>
      </c>
      <c r="I81" s="11"/>
      <c r="J81" s="11"/>
      <c r="K81" s="47"/>
    </row>
    <row r="82" spans="1:11" s="39" customFormat="1" ht="37.9" customHeight="1" x14ac:dyDescent="0.2">
      <c r="A82" s="26" t="s">
        <v>376</v>
      </c>
      <c r="B82" s="26" t="s">
        <v>377</v>
      </c>
      <c r="C82" s="26" t="s">
        <v>13</v>
      </c>
      <c r="D82" s="27" t="s">
        <v>378</v>
      </c>
      <c r="E82" s="37"/>
      <c r="F82" s="37"/>
      <c r="G82" s="9">
        <f>H82+I82</f>
        <v>3700000</v>
      </c>
      <c r="H82" s="80">
        <v>3700000</v>
      </c>
      <c r="I82" s="11"/>
      <c r="J82" s="11"/>
      <c r="K82" s="47"/>
    </row>
    <row r="83" spans="1:11" s="39" customFormat="1" ht="44.45" customHeight="1" x14ac:dyDescent="0.2">
      <c r="A83" s="26" t="s">
        <v>106</v>
      </c>
      <c r="B83" s="26" t="s">
        <v>107</v>
      </c>
      <c r="C83" s="26" t="s">
        <v>12</v>
      </c>
      <c r="D83" s="27" t="s">
        <v>100</v>
      </c>
      <c r="E83" s="37"/>
      <c r="F83" s="37"/>
      <c r="G83" s="9">
        <f t="shared" si="4"/>
        <v>170232800</v>
      </c>
      <c r="H83" s="11">
        <v>170232800</v>
      </c>
      <c r="I83" s="11"/>
      <c r="J83" s="11"/>
      <c r="K83" s="47"/>
    </row>
    <row r="84" spans="1:11" s="29" customFormat="1" ht="36" customHeight="1" x14ac:dyDescent="0.2">
      <c r="A84" s="26" t="s">
        <v>151</v>
      </c>
      <c r="B84" s="26" t="s">
        <v>41</v>
      </c>
      <c r="C84" s="26" t="s">
        <v>8</v>
      </c>
      <c r="D84" s="34" t="s">
        <v>143</v>
      </c>
      <c r="E84" s="31"/>
      <c r="F84" s="31"/>
      <c r="G84" s="9">
        <f t="shared" si="4"/>
        <v>4968960</v>
      </c>
      <c r="H84" s="14">
        <f>H86</f>
        <v>4968960</v>
      </c>
      <c r="I84" s="14">
        <f>I86</f>
        <v>0</v>
      </c>
      <c r="J84" s="14">
        <f>J86</f>
        <v>0</v>
      </c>
      <c r="K84" s="47"/>
    </row>
    <row r="85" spans="1:11" s="29" customFormat="1" ht="26.45" customHeight="1" x14ac:dyDescent="0.2">
      <c r="A85" s="26"/>
      <c r="B85" s="26"/>
      <c r="C85" s="26"/>
      <c r="D85" s="34" t="s">
        <v>2</v>
      </c>
      <c r="E85" s="31"/>
      <c r="F85" s="31"/>
      <c r="G85" s="9"/>
      <c r="H85" s="15"/>
      <c r="I85" s="14"/>
      <c r="J85" s="12"/>
      <c r="K85" s="47"/>
    </row>
    <row r="86" spans="1:11" s="39" customFormat="1" ht="77.45" customHeight="1" x14ac:dyDescent="0.2">
      <c r="A86" s="26"/>
      <c r="B86" s="26"/>
      <c r="C86" s="26"/>
      <c r="D86" s="36" t="s">
        <v>152</v>
      </c>
      <c r="E86" s="37"/>
      <c r="F86" s="37"/>
      <c r="G86" s="75">
        <f>H86+I86</f>
        <v>4968960</v>
      </c>
      <c r="H86" s="16">
        <v>4968960</v>
      </c>
      <c r="I86" s="16"/>
      <c r="J86" s="16"/>
      <c r="K86" s="47"/>
    </row>
    <row r="87" spans="1:11" s="29" customFormat="1" ht="73.900000000000006" customHeight="1" x14ac:dyDescent="0.2">
      <c r="A87" s="26"/>
      <c r="B87" s="26"/>
      <c r="C87" s="26"/>
      <c r="D87" s="27"/>
      <c r="E87" s="28" t="s">
        <v>321</v>
      </c>
      <c r="F87" s="28" t="s">
        <v>299</v>
      </c>
      <c r="G87" s="9">
        <f>H87+I87</f>
        <v>37272103</v>
      </c>
      <c r="H87" s="12">
        <f>H89+H95</f>
        <v>37272103</v>
      </c>
      <c r="I87" s="12">
        <f>I89+I95</f>
        <v>0</v>
      </c>
      <c r="J87" s="12">
        <f>J89+J95</f>
        <v>0</v>
      </c>
      <c r="K87" s="47"/>
    </row>
    <row r="88" spans="1:11" s="29" customFormat="1" ht="19.899999999999999" customHeight="1" x14ac:dyDescent="0.2">
      <c r="A88" s="30"/>
      <c r="B88" s="30"/>
      <c r="C88" s="30"/>
      <c r="D88" s="30"/>
      <c r="E88" s="31" t="s">
        <v>2</v>
      </c>
      <c r="F88" s="31"/>
      <c r="G88" s="9">
        <v>0</v>
      </c>
      <c r="H88" s="13"/>
      <c r="I88" s="13"/>
      <c r="J88" s="12"/>
      <c r="K88" s="47"/>
    </row>
    <row r="89" spans="1:11" s="29" customFormat="1" ht="63.6" customHeight="1" x14ac:dyDescent="0.2">
      <c r="A89" s="32" t="s">
        <v>129</v>
      </c>
      <c r="B89" s="32"/>
      <c r="C89" s="32"/>
      <c r="D89" s="33" t="s">
        <v>130</v>
      </c>
      <c r="E89" s="31"/>
      <c r="F89" s="31"/>
      <c r="G89" s="9">
        <f t="shared" ref="G89:G105" si="5">H89+I89</f>
        <v>4532205</v>
      </c>
      <c r="H89" s="9">
        <f>H90</f>
        <v>4532205</v>
      </c>
      <c r="I89" s="9">
        <f>I90</f>
        <v>0</v>
      </c>
      <c r="J89" s="9">
        <f>J90</f>
        <v>0</v>
      </c>
    </row>
    <row r="90" spans="1:11" s="29" customFormat="1" ht="63.6" customHeight="1" x14ac:dyDescent="0.2">
      <c r="A90" s="32" t="s">
        <v>131</v>
      </c>
      <c r="B90" s="32"/>
      <c r="C90" s="32"/>
      <c r="D90" s="33" t="s">
        <v>130</v>
      </c>
      <c r="E90" s="31"/>
      <c r="F90" s="31"/>
      <c r="G90" s="9">
        <f t="shared" si="5"/>
        <v>4532205</v>
      </c>
      <c r="H90" s="9">
        <f>H92+H93+H94+H91</f>
        <v>4532205</v>
      </c>
      <c r="I90" s="9">
        <f>I92+I93+I94</f>
        <v>0</v>
      </c>
      <c r="J90" s="9">
        <f>J92+J93+J94</f>
        <v>0</v>
      </c>
    </row>
    <row r="91" spans="1:11" s="29" customFormat="1" ht="37.9" customHeight="1" x14ac:dyDescent="0.2">
      <c r="A91" s="26" t="s">
        <v>177</v>
      </c>
      <c r="B91" s="26" t="s">
        <v>175</v>
      </c>
      <c r="C91" s="26" t="s">
        <v>7</v>
      </c>
      <c r="D91" s="48" t="s">
        <v>103</v>
      </c>
      <c r="E91" s="31"/>
      <c r="F91" s="31"/>
      <c r="G91" s="9">
        <f t="shared" si="5"/>
        <v>400000</v>
      </c>
      <c r="H91" s="79">
        <v>400000</v>
      </c>
      <c r="I91" s="9"/>
      <c r="J91" s="9"/>
    </row>
    <row r="92" spans="1:11" s="39" customFormat="1" ht="39" customHeight="1" x14ac:dyDescent="0.2">
      <c r="A92" s="26" t="s">
        <v>134</v>
      </c>
      <c r="B92" s="26" t="s">
        <v>133</v>
      </c>
      <c r="C92" s="26" t="s">
        <v>16</v>
      </c>
      <c r="D92" s="27" t="s">
        <v>32</v>
      </c>
      <c r="E92" s="37"/>
      <c r="F92" s="37"/>
      <c r="G92" s="9">
        <f t="shared" si="5"/>
        <v>152500</v>
      </c>
      <c r="H92" s="11">
        <v>152500</v>
      </c>
      <c r="I92" s="11"/>
      <c r="J92" s="11"/>
      <c r="K92" s="47"/>
    </row>
    <row r="93" spans="1:11" s="39" customFormat="1" ht="42" customHeight="1" x14ac:dyDescent="0.2">
      <c r="A93" s="26" t="s">
        <v>136</v>
      </c>
      <c r="B93" s="26" t="s">
        <v>135</v>
      </c>
      <c r="C93" s="26" t="s">
        <v>16</v>
      </c>
      <c r="D93" s="27" t="s">
        <v>17</v>
      </c>
      <c r="E93" s="37"/>
      <c r="F93" s="37"/>
      <c r="G93" s="9">
        <f t="shared" si="5"/>
        <v>23800</v>
      </c>
      <c r="H93" s="11">
        <v>23800</v>
      </c>
      <c r="I93" s="11"/>
      <c r="J93" s="11"/>
      <c r="K93" s="47"/>
    </row>
    <row r="94" spans="1:11" s="39" customFormat="1" ht="42" customHeight="1" x14ac:dyDescent="0.2">
      <c r="A94" s="26" t="s">
        <v>137</v>
      </c>
      <c r="B94" s="26" t="s">
        <v>35</v>
      </c>
      <c r="C94" s="26" t="s">
        <v>16</v>
      </c>
      <c r="D94" s="27" t="s">
        <v>33</v>
      </c>
      <c r="E94" s="37" t="s">
        <v>240</v>
      </c>
      <c r="F94" s="37"/>
      <c r="G94" s="9">
        <f t="shared" si="5"/>
        <v>3955905</v>
      </c>
      <c r="H94" s="11">
        <v>3955905</v>
      </c>
      <c r="I94" s="11"/>
      <c r="J94" s="11"/>
      <c r="K94" s="47"/>
    </row>
    <row r="95" spans="1:11" s="29" customFormat="1" ht="63" customHeight="1" x14ac:dyDescent="0.2">
      <c r="A95" s="32" t="s">
        <v>46</v>
      </c>
      <c r="B95" s="32"/>
      <c r="C95" s="32"/>
      <c r="D95" s="33" t="s">
        <v>396</v>
      </c>
      <c r="E95" s="31"/>
      <c r="F95" s="31"/>
      <c r="G95" s="9">
        <f t="shared" si="5"/>
        <v>32739898</v>
      </c>
      <c r="H95" s="9">
        <f>H96</f>
        <v>32739898</v>
      </c>
      <c r="I95" s="9">
        <f>I96</f>
        <v>0</v>
      </c>
      <c r="J95" s="9">
        <f>J96</f>
        <v>0</v>
      </c>
    </row>
    <row r="96" spans="1:11" s="29" customFormat="1" ht="63" customHeight="1" x14ac:dyDescent="0.2">
      <c r="A96" s="32" t="s">
        <v>47</v>
      </c>
      <c r="B96" s="32"/>
      <c r="C96" s="32"/>
      <c r="D96" s="33" t="s">
        <v>396</v>
      </c>
      <c r="E96" s="31"/>
      <c r="F96" s="31"/>
      <c r="G96" s="9">
        <f t="shared" si="5"/>
        <v>32739898</v>
      </c>
      <c r="H96" s="9">
        <f>SUM(H97:H104)</f>
        <v>32739898</v>
      </c>
      <c r="I96" s="9">
        <f>SUM(I97:I104)</f>
        <v>0</v>
      </c>
      <c r="J96" s="9">
        <f>SUM(J97:J104)</f>
        <v>0</v>
      </c>
    </row>
    <row r="97" spans="1:12" s="39" customFormat="1" ht="36" customHeight="1" x14ac:dyDescent="0.2">
      <c r="A97" s="26" t="s">
        <v>57</v>
      </c>
      <c r="B97" s="26" t="s">
        <v>133</v>
      </c>
      <c r="C97" s="26" t="s">
        <v>16</v>
      </c>
      <c r="D97" s="27" t="s">
        <v>32</v>
      </c>
      <c r="E97" s="37"/>
      <c r="F97" s="37"/>
      <c r="G97" s="9">
        <f t="shared" si="5"/>
        <v>10477226</v>
      </c>
      <c r="H97" s="11">
        <v>10477226</v>
      </c>
      <c r="I97" s="11"/>
      <c r="J97" s="11"/>
      <c r="K97" s="47"/>
    </row>
    <row r="98" spans="1:12" s="39" customFormat="1" ht="43.5" customHeight="1" x14ac:dyDescent="0.2">
      <c r="A98" s="26" t="s">
        <v>58</v>
      </c>
      <c r="B98" s="26" t="s">
        <v>135</v>
      </c>
      <c r="C98" s="26" t="s">
        <v>16</v>
      </c>
      <c r="D98" s="27" t="s">
        <v>17</v>
      </c>
      <c r="E98" s="37"/>
      <c r="F98" s="37"/>
      <c r="G98" s="9">
        <f t="shared" si="5"/>
        <v>1545450</v>
      </c>
      <c r="H98" s="11">
        <v>1545450</v>
      </c>
      <c r="I98" s="11"/>
      <c r="J98" s="11"/>
      <c r="K98" s="47"/>
    </row>
    <row r="99" spans="1:12" s="39" customFormat="1" ht="39" customHeight="1" x14ac:dyDescent="0.2">
      <c r="A99" s="26" t="s">
        <v>59</v>
      </c>
      <c r="B99" s="26" t="s">
        <v>37</v>
      </c>
      <c r="C99" s="26" t="s">
        <v>16</v>
      </c>
      <c r="D99" s="27" t="s">
        <v>246</v>
      </c>
      <c r="E99" s="37"/>
      <c r="F99" s="37"/>
      <c r="G99" s="9">
        <f t="shared" si="5"/>
        <v>4664578</v>
      </c>
      <c r="H99" s="11">
        <v>4664578</v>
      </c>
      <c r="I99" s="11"/>
      <c r="J99" s="11"/>
      <c r="K99" s="47"/>
    </row>
    <row r="100" spans="1:12" s="39" customFormat="1" ht="42" customHeight="1" x14ac:dyDescent="0.2">
      <c r="A100" s="26" t="s">
        <v>77</v>
      </c>
      <c r="B100" s="26" t="s">
        <v>35</v>
      </c>
      <c r="C100" s="26" t="s">
        <v>16</v>
      </c>
      <c r="D100" s="27" t="s">
        <v>33</v>
      </c>
      <c r="E100" s="37"/>
      <c r="F100" s="37"/>
      <c r="G100" s="9">
        <f t="shared" si="5"/>
        <v>2552230</v>
      </c>
      <c r="H100" s="11">
        <v>2552230</v>
      </c>
      <c r="I100" s="11"/>
      <c r="J100" s="11"/>
      <c r="K100" s="47"/>
    </row>
    <row r="101" spans="1:12" s="39" customFormat="1" ht="37.5" customHeight="1" x14ac:dyDescent="0.2">
      <c r="A101" s="26" t="s">
        <v>60</v>
      </c>
      <c r="B101" s="26" t="s">
        <v>36</v>
      </c>
      <c r="C101" s="26" t="s">
        <v>16</v>
      </c>
      <c r="D101" s="27" t="s">
        <v>247</v>
      </c>
      <c r="E101" s="37"/>
      <c r="F101" s="37"/>
      <c r="G101" s="9">
        <f t="shared" si="5"/>
        <v>4653780</v>
      </c>
      <c r="H101" s="11">
        <v>4653780</v>
      </c>
      <c r="I101" s="11"/>
      <c r="J101" s="11"/>
      <c r="K101" s="47"/>
    </row>
    <row r="102" spans="1:12" s="39" customFormat="1" ht="74.45" customHeight="1" x14ac:dyDescent="0.2">
      <c r="A102" s="26" t="s">
        <v>389</v>
      </c>
      <c r="B102" s="26" t="s">
        <v>390</v>
      </c>
      <c r="C102" s="26" t="s">
        <v>16</v>
      </c>
      <c r="D102" s="27" t="s">
        <v>391</v>
      </c>
      <c r="E102" s="37"/>
      <c r="F102" s="37"/>
      <c r="G102" s="9">
        <f t="shared" si="5"/>
        <v>90000</v>
      </c>
      <c r="H102" s="11">
        <v>90000</v>
      </c>
      <c r="I102" s="11"/>
      <c r="J102" s="11"/>
      <c r="K102" s="47"/>
    </row>
    <row r="103" spans="1:12" s="39" customFormat="1" ht="75" customHeight="1" x14ac:dyDescent="0.2">
      <c r="A103" s="26" t="s">
        <v>61</v>
      </c>
      <c r="B103" s="26" t="s">
        <v>38</v>
      </c>
      <c r="C103" s="26" t="s">
        <v>16</v>
      </c>
      <c r="D103" s="27" t="s">
        <v>243</v>
      </c>
      <c r="E103" s="37"/>
      <c r="F103" s="37"/>
      <c r="G103" s="9">
        <f t="shared" si="5"/>
        <v>796900</v>
      </c>
      <c r="H103" s="11">
        <v>796900</v>
      </c>
      <c r="I103" s="11"/>
      <c r="J103" s="11"/>
      <c r="K103" s="47"/>
    </row>
    <row r="104" spans="1:12" s="39" customFormat="1" ht="59.45" customHeight="1" x14ac:dyDescent="0.2">
      <c r="A104" s="26" t="s">
        <v>62</v>
      </c>
      <c r="B104" s="26" t="s">
        <v>39</v>
      </c>
      <c r="C104" s="26" t="s">
        <v>16</v>
      </c>
      <c r="D104" s="27" t="s">
        <v>40</v>
      </c>
      <c r="E104" s="37"/>
      <c r="F104" s="37"/>
      <c r="G104" s="9">
        <f t="shared" si="5"/>
        <v>7959734</v>
      </c>
      <c r="H104" s="11">
        <v>7959734</v>
      </c>
      <c r="I104" s="11"/>
      <c r="J104" s="11"/>
      <c r="K104" s="47"/>
    </row>
    <row r="105" spans="1:12" s="39" customFormat="1" ht="67.150000000000006" customHeight="1" x14ac:dyDescent="0.2">
      <c r="A105" s="26"/>
      <c r="B105" s="26"/>
      <c r="C105" s="26"/>
      <c r="D105" s="27"/>
      <c r="E105" s="28" t="s">
        <v>340</v>
      </c>
      <c r="F105" s="28" t="s">
        <v>257</v>
      </c>
      <c r="G105" s="9">
        <f t="shared" si="5"/>
        <v>39312400</v>
      </c>
      <c r="H105" s="12">
        <f>H107+H110</f>
        <v>39312400</v>
      </c>
      <c r="I105" s="12">
        <f>I107</f>
        <v>0</v>
      </c>
      <c r="J105" s="12">
        <f>J107</f>
        <v>0</v>
      </c>
      <c r="K105" s="35"/>
      <c r="L105" s="29"/>
    </row>
    <row r="106" spans="1:12" s="29" customFormat="1" ht="19.899999999999999" customHeight="1" x14ac:dyDescent="0.2">
      <c r="A106" s="30"/>
      <c r="B106" s="30"/>
      <c r="C106" s="30"/>
      <c r="D106" s="30"/>
      <c r="E106" s="31" t="s">
        <v>2</v>
      </c>
      <c r="F106" s="31"/>
      <c r="G106" s="9">
        <v>0</v>
      </c>
      <c r="H106" s="13"/>
      <c r="I106" s="13"/>
      <c r="J106" s="12"/>
      <c r="K106" s="47"/>
    </row>
    <row r="107" spans="1:12" s="44" customFormat="1" ht="81.599999999999994" customHeight="1" x14ac:dyDescent="0.2">
      <c r="A107" s="40" t="s">
        <v>89</v>
      </c>
      <c r="B107" s="40"/>
      <c r="C107" s="40"/>
      <c r="D107" s="41" t="s">
        <v>211</v>
      </c>
      <c r="E107" s="42"/>
      <c r="F107" s="42"/>
      <c r="G107" s="10">
        <f>H107+I107</f>
        <v>38212400</v>
      </c>
      <c r="H107" s="10">
        <f t="shared" ref="H107:J108" si="6">H108</f>
        <v>38212400</v>
      </c>
      <c r="I107" s="10">
        <f t="shared" si="6"/>
        <v>0</v>
      </c>
      <c r="J107" s="10">
        <f t="shared" si="6"/>
        <v>0</v>
      </c>
      <c r="K107" s="43"/>
      <c r="L107" s="20"/>
    </row>
    <row r="108" spans="1:12" s="44" customFormat="1" ht="81.599999999999994" customHeight="1" x14ac:dyDescent="0.2">
      <c r="A108" s="40" t="s">
        <v>67</v>
      </c>
      <c r="B108" s="40"/>
      <c r="C108" s="40"/>
      <c r="D108" s="41" t="s">
        <v>211</v>
      </c>
      <c r="E108" s="42"/>
      <c r="F108" s="42"/>
      <c r="G108" s="10">
        <f>H108+I108</f>
        <v>38212400</v>
      </c>
      <c r="H108" s="10">
        <f t="shared" si="6"/>
        <v>38212400</v>
      </c>
      <c r="I108" s="10">
        <f t="shared" si="6"/>
        <v>0</v>
      </c>
      <c r="J108" s="10">
        <f t="shared" si="6"/>
        <v>0</v>
      </c>
      <c r="K108" s="43"/>
      <c r="L108" s="20"/>
    </row>
    <row r="109" spans="1:12" s="29" customFormat="1" ht="36" customHeight="1" x14ac:dyDescent="0.2">
      <c r="A109" s="26" t="s">
        <v>68</v>
      </c>
      <c r="B109" s="26" t="s">
        <v>69</v>
      </c>
      <c r="C109" s="26" t="s">
        <v>19</v>
      </c>
      <c r="D109" s="34" t="s">
        <v>70</v>
      </c>
      <c r="E109" s="31"/>
      <c r="F109" s="31"/>
      <c r="G109" s="9">
        <f>H109+I109</f>
        <v>38212400</v>
      </c>
      <c r="H109" s="14">
        <v>38212400</v>
      </c>
      <c r="I109" s="14"/>
      <c r="J109" s="14"/>
      <c r="K109" s="47"/>
    </row>
    <row r="110" spans="1:12" s="44" customFormat="1" ht="52.9" customHeight="1" x14ac:dyDescent="0.2">
      <c r="A110" s="40" t="s">
        <v>72</v>
      </c>
      <c r="B110" s="40"/>
      <c r="C110" s="40"/>
      <c r="D110" s="41" t="s">
        <v>22</v>
      </c>
      <c r="E110" s="42"/>
      <c r="F110" s="42"/>
      <c r="G110" s="10">
        <f t="shared" ref="G110:J111" si="7">G111</f>
        <v>1100000</v>
      </c>
      <c r="H110" s="10">
        <f t="shared" si="7"/>
        <v>1100000</v>
      </c>
      <c r="I110" s="10">
        <f t="shared" si="7"/>
        <v>0</v>
      </c>
      <c r="J110" s="10">
        <f t="shared" si="7"/>
        <v>0</v>
      </c>
      <c r="K110" s="43"/>
      <c r="L110" s="20"/>
    </row>
    <row r="111" spans="1:12" s="44" customFormat="1" ht="52.9" customHeight="1" x14ac:dyDescent="0.2">
      <c r="A111" s="40" t="s">
        <v>73</v>
      </c>
      <c r="B111" s="40"/>
      <c r="C111" s="40"/>
      <c r="D111" s="41" t="s">
        <v>94</v>
      </c>
      <c r="E111" s="42"/>
      <c r="F111" s="42"/>
      <c r="G111" s="10">
        <f t="shared" si="7"/>
        <v>1100000</v>
      </c>
      <c r="H111" s="10">
        <f t="shared" si="7"/>
        <v>1100000</v>
      </c>
      <c r="I111" s="10">
        <f t="shared" si="7"/>
        <v>0</v>
      </c>
      <c r="J111" s="10">
        <f t="shared" si="7"/>
        <v>0</v>
      </c>
      <c r="K111" s="43"/>
      <c r="L111" s="20"/>
    </row>
    <row r="112" spans="1:12" s="29" customFormat="1" ht="36" customHeight="1" x14ac:dyDescent="0.2">
      <c r="A112" s="26" t="s">
        <v>401</v>
      </c>
      <c r="B112" s="26" t="s">
        <v>69</v>
      </c>
      <c r="C112" s="26" t="s">
        <v>19</v>
      </c>
      <c r="D112" s="34" t="s">
        <v>70</v>
      </c>
      <c r="E112" s="31"/>
      <c r="F112" s="31"/>
      <c r="G112" s="9">
        <f>H112+I112</f>
        <v>1100000</v>
      </c>
      <c r="H112" s="14">
        <v>1100000</v>
      </c>
      <c r="I112" s="14"/>
      <c r="J112" s="14"/>
      <c r="K112" s="47"/>
    </row>
    <row r="113" spans="1:12" s="39" customFormat="1" ht="86.45" customHeight="1" x14ac:dyDescent="0.2">
      <c r="A113" s="26"/>
      <c r="B113" s="26"/>
      <c r="C113" s="26"/>
      <c r="D113" s="27"/>
      <c r="E113" s="28" t="s">
        <v>341</v>
      </c>
      <c r="F113" s="28" t="s">
        <v>322</v>
      </c>
      <c r="G113" s="9">
        <f>H113+I113</f>
        <v>48069250</v>
      </c>
      <c r="H113" s="12">
        <f>H115</f>
        <v>43920480</v>
      </c>
      <c r="I113" s="12">
        <f>I115</f>
        <v>4148770</v>
      </c>
      <c r="J113" s="12">
        <f>J115</f>
        <v>4148770</v>
      </c>
      <c r="K113" s="47"/>
    </row>
    <row r="114" spans="1:12" s="29" customFormat="1" ht="19.899999999999999" customHeight="1" x14ac:dyDescent="0.2">
      <c r="A114" s="30"/>
      <c r="B114" s="30"/>
      <c r="C114" s="30"/>
      <c r="D114" s="30"/>
      <c r="E114" s="31" t="s">
        <v>2</v>
      </c>
      <c r="F114" s="31"/>
      <c r="G114" s="9">
        <v>0</v>
      </c>
      <c r="H114" s="13"/>
      <c r="I114" s="13"/>
      <c r="J114" s="12"/>
      <c r="K114" s="47"/>
    </row>
    <row r="115" spans="1:12" s="44" customFormat="1" ht="63.6" customHeight="1" x14ac:dyDescent="0.2">
      <c r="A115" s="40" t="s">
        <v>79</v>
      </c>
      <c r="B115" s="40"/>
      <c r="C115" s="40"/>
      <c r="D115" s="41" t="s">
        <v>283</v>
      </c>
      <c r="E115" s="42"/>
      <c r="F115" s="42"/>
      <c r="G115" s="10">
        <f>H115+I115</f>
        <v>48069250</v>
      </c>
      <c r="H115" s="10">
        <f t="shared" ref="H115:J116" si="8">H116</f>
        <v>43920480</v>
      </c>
      <c r="I115" s="10">
        <f t="shared" si="8"/>
        <v>4148770</v>
      </c>
      <c r="J115" s="10">
        <f t="shared" si="8"/>
        <v>4148770</v>
      </c>
      <c r="K115" s="43"/>
      <c r="L115" s="20"/>
    </row>
    <row r="116" spans="1:12" s="29" customFormat="1" ht="63.6" customHeight="1" x14ac:dyDescent="0.2">
      <c r="A116" s="32" t="s">
        <v>80</v>
      </c>
      <c r="B116" s="32"/>
      <c r="C116" s="32"/>
      <c r="D116" s="33" t="s">
        <v>283</v>
      </c>
      <c r="E116" s="31"/>
      <c r="F116" s="31"/>
      <c r="G116" s="9">
        <f>H116+I116</f>
        <v>48069250</v>
      </c>
      <c r="H116" s="9">
        <f t="shared" si="8"/>
        <v>43920480</v>
      </c>
      <c r="I116" s="9">
        <f t="shared" si="8"/>
        <v>4148770</v>
      </c>
      <c r="J116" s="9">
        <f t="shared" si="8"/>
        <v>4148770</v>
      </c>
    </row>
    <row r="117" spans="1:12" s="53" customFormat="1" ht="42" customHeight="1" x14ac:dyDescent="0.2">
      <c r="A117" s="26" t="s">
        <v>81</v>
      </c>
      <c r="B117" s="26" t="s">
        <v>71</v>
      </c>
      <c r="C117" s="26" t="s">
        <v>20</v>
      </c>
      <c r="D117" s="27" t="s">
        <v>96</v>
      </c>
      <c r="E117" s="52"/>
      <c r="F117" s="52"/>
      <c r="G117" s="9">
        <f>H117+I117</f>
        <v>48069250</v>
      </c>
      <c r="H117" s="79">
        <v>43920480</v>
      </c>
      <c r="I117" s="79">
        <v>4148770</v>
      </c>
      <c r="J117" s="79">
        <v>4148770</v>
      </c>
      <c r="K117" s="47"/>
    </row>
    <row r="118" spans="1:12" s="29" customFormat="1" ht="54.75" customHeight="1" x14ac:dyDescent="0.2">
      <c r="A118" s="26"/>
      <c r="B118" s="26"/>
      <c r="C118" s="26"/>
      <c r="D118" s="27"/>
      <c r="E118" s="28" t="s">
        <v>317</v>
      </c>
      <c r="F118" s="28" t="s">
        <v>363</v>
      </c>
      <c r="G118" s="9">
        <f>H118+I118</f>
        <v>2408733683.4399996</v>
      </c>
      <c r="H118" s="12">
        <f>H120+H137+H157</f>
        <v>553344021</v>
      </c>
      <c r="I118" s="12">
        <f>I120+I137+I157</f>
        <v>1855389662.4399998</v>
      </c>
      <c r="J118" s="12">
        <f>J120+J137+J157</f>
        <v>1622131531</v>
      </c>
      <c r="K118" s="47"/>
    </row>
    <row r="119" spans="1:12" s="29" customFormat="1" ht="19.899999999999999" customHeight="1" x14ac:dyDescent="0.2">
      <c r="A119" s="30"/>
      <c r="B119" s="30"/>
      <c r="C119" s="30"/>
      <c r="D119" s="30"/>
      <c r="E119" s="31" t="s">
        <v>2</v>
      </c>
      <c r="F119" s="31"/>
      <c r="G119" s="9">
        <v>0</v>
      </c>
      <c r="H119" s="13"/>
      <c r="I119" s="13"/>
      <c r="J119" s="12"/>
      <c r="K119" s="47"/>
    </row>
    <row r="120" spans="1:12" s="44" customFormat="1" ht="63.6" customHeight="1" x14ac:dyDescent="0.2">
      <c r="A120" s="40" t="s">
        <v>65</v>
      </c>
      <c r="B120" s="40"/>
      <c r="C120" s="40"/>
      <c r="D120" s="41" t="s">
        <v>18</v>
      </c>
      <c r="E120" s="42"/>
      <c r="F120" s="42"/>
      <c r="G120" s="10">
        <f t="shared" ref="G120:G132" si="9">H120+I120</f>
        <v>915819755.06999993</v>
      </c>
      <c r="H120" s="10">
        <f>H121</f>
        <v>549685501</v>
      </c>
      <c r="I120" s="10">
        <f>I121</f>
        <v>366134254.06999999</v>
      </c>
      <c r="J120" s="10">
        <f>J121</f>
        <v>345706875</v>
      </c>
      <c r="K120" s="43"/>
      <c r="L120" s="20"/>
    </row>
    <row r="121" spans="1:12" s="44" customFormat="1" ht="63.6" customHeight="1" x14ac:dyDescent="0.2">
      <c r="A121" s="40" t="s">
        <v>66</v>
      </c>
      <c r="B121" s="40"/>
      <c r="C121" s="40"/>
      <c r="D121" s="41" t="s">
        <v>18</v>
      </c>
      <c r="E121" s="42"/>
      <c r="F121" s="42"/>
      <c r="G121" s="10">
        <f>SUM(G122:G133)</f>
        <v>915819755.07000005</v>
      </c>
      <c r="H121" s="10">
        <f>SUM(H122:H133)</f>
        <v>549685501</v>
      </c>
      <c r="I121" s="10">
        <f>SUM(I122:I133)</f>
        <v>366134254.06999999</v>
      </c>
      <c r="J121" s="10">
        <f>SUM(J122:J133)</f>
        <v>345706875</v>
      </c>
      <c r="K121" s="43"/>
      <c r="L121" s="20"/>
    </row>
    <row r="122" spans="1:12" s="53" customFormat="1" ht="36" customHeight="1" x14ac:dyDescent="0.2">
      <c r="A122" s="26" t="s">
        <v>291</v>
      </c>
      <c r="B122" s="26" t="s">
        <v>292</v>
      </c>
      <c r="C122" s="26" t="s">
        <v>271</v>
      </c>
      <c r="D122" s="27" t="s">
        <v>293</v>
      </c>
      <c r="E122" s="52"/>
      <c r="F122" s="52"/>
      <c r="G122" s="10">
        <f t="shared" si="9"/>
        <v>248400000</v>
      </c>
      <c r="H122" s="78">
        <v>248400000</v>
      </c>
      <c r="I122" s="79">
        <v>0</v>
      </c>
      <c r="J122" s="79">
        <v>0</v>
      </c>
      <c r="K122" s="47"/>
      <c r="L122" s="29"/>
    </row>
    <row r="123" spans="1:12" s="56" customFormat="1" ht="76.900000000000006" customHeight="1" x14ac:dyDescent="0.2">
      <c r="A123" s="45" t="s">
        <v>82</v>
      </c>
      <c r="B123" s="45" t="s">
        <v>83</v>
      </c>
      <c r="C123" s="45" t="s">
        <v>84</v>
      </c>
      <c r="D123" s="54" t="s">
        <v>95</v>
      </c>
      <c r="E123" s="52"/>
      <c r="F123" s="55"/>
      <c r="G123" s="10">
        <f t="shared" si="9"/>
        <v>490001</v>
      </c>
      <c r="H123" s="80">
        <v>490001</v>
      </c>
      <c r="I123" s="80"/>
      <c r="J123" s="80"/>
      <c r="K123" s="47"/>
    </row>
    <row r="124" spans="1:12" s="56" customFormat="1" ht="36" customHeight="1" x14ac:dyDescent="0.2">
      <c r="A124" s="45" t="s">
        <v>272</v>
      </c>
      <c r="B124" s="45" t="s">
        <v>273</v>
      </c>
      <c r="C124" s="45" t="s">
        <v>260</v>
      </c>
      <c r="D124" s="54" t="s">
        <v>358</v>
      </c>
      <c r="E124" s="52"/>
      <c r="F124" s="55"/>
      <c r="G124" s="10">
        <f t="shared" si="9"/>
        <v>1600000</v>
      </c>
      <c r="H124" s="80">
        <v>0</v>
      </c>
      <c r="I124" s="78">
        <v>1600000</v>
      </c>
      <c r="J124" s="78">
        <v>1600000</v>
      </c>
      <c r="K124" s="47"/>
    </row>
    <row r="125" spans="1:12" ht="36" customHeight="1" x14ac:dyDescent="0.2">
      <c r="A125" s="45" t="s">
        <v>366</v>
      </c>
      <c r="B125" s="45" t="s">
        <v>367</v>
      </c>
      <c r="C125" s="45" t="s">
        <v>4</v>
      </c>
      <c r="D125" s="54" t="s">
        <v>368</v>
      </c>
      <c r="E125" s="3"/>
      <c r="F125" s="83"/>
      <c r="G125" s="10">
        <f t="shared" si="9"/>
        <v>800000</v>
      </c>
      <c r="H125" s="78"/>
      <c r="I125" s="78">
        <v>800000</v>
      </c>
      <c r="J125" s="78">
        <v>800000</v>
      </c>
    </row>
    <row r="126" spans="1:12" ht="48" customHeight="1" x14ac:dyDescent="0.2">
      <c r="A126" s="45" t="s">
        <v>397</v>
      </c>
      <c r="B126" s="45" t="s">
        <v>98</v>
      </c>
      <c r="C126" s="45" t="s">
        <v>4</v>
      </c>
      <c r="D126" s="54" t="s">
        <v>74</v>
      </c>
      <c r="E126" s="3"/>
      <c r="F126" s="83"/>
      <c r="G126" s="10">
        <f>H126+I126</f>
        <v>56875</v>
      </c>
      <c r="H126" s="78">
        <v>0</v>
      </c>
      <c r="I126" s="78">
        <v>56875</v>
      </c>
      <c r="J126" s="78">
        <v>56875</v>
      </c>
    </row>
    <row r="127" spans="1:12" s="56" customFormat="1" ht="53.45" customHeight="1" x14ac:dyDescent="0.2">
      <c r="A127" s="45" t="s">
        <v>125</v>
      </c>
      <c r="B127" s="45" t="s">
        <v>126</v>
      </c>
      <c r="C127" s="45" t="s">
        <v>21</v>
      </c>
      <c r="D127" s="54" t="s">
        <v>127</v>
      </c>
      <c r="E127" s="52"/>
      <c r="F127" s="55"/>
      <c r="G127" s="10">
        <f t="shared" si="9"/>
        <v>300000000</v>
      </c>
      <c r="H127" s="80">
        <v>297400000</v>
      </c>
      <c r="I127" s="80">
        <v>2600000</v>
      </c>
      <c r="J127" s="80">
        <v>2600000</v>
      </c>
      <c r="K127" s="47"/>
    </row>
    <row r="128" spans="1:12" s="56" customFormat="1" ht="53.45" customHeight="1" x14ac:dyDescent="0.2">
      <c r="A128" s="45" t="s">
        <v>373</v>
      </c>
      <c r="B128" s="45" t="s">
        <v>374</v>
      </c>
      <c r="C128" s="45" t="s">
        <v>21</v>
      </c>
      <c r="D128" s="54" t="s">
        <v>375</v>
      </c>
      <c r="E128" s="52"/>
      <c r="F128" s="55"/>
      <c r="G128" s="10">
        <f>H128+I128</f>
        <v>18828379.07</v>
      </c>
      <c r="H128" s="80"/>
      <c r="I128" s="80">
        <v>18828379.07</v>
      </c>
      <c r="J128" s="80"/>
      <c r="K128" s="47"/>
    </row>
    <row r="129" spans="1:12" s="56" customFormat="1" ht="64.150000000000006" customHeight="1" x14ac:dyDescent="0.2">
      <c r="A129" s="26" t="s">
        <v>360</v>
      </c>
      <c r="B129" s="26" t="s">
        <v>361</v>
      </c>
      <c r="C129" s="26" t="s">
        <v>21</v>
      </c>
      <c r="D129" s="27" t="s">
        <v>362</v>
      </c>
      <c r="E129" s="52"/>
      <c r="F129" s="55"/>
      <c r="G129" s="10">
        <f>H129+I129</f>
        <v>3395500</v>
      </c>
      <c r="H129" s="80">
        <f>10595500-7200000</f>
        <v>3395500</v>
      </c>
      <c r="I129" s="80"/>
      <c r="J129" s="80"/>
      <c r="K129" s="47"/>
    </row>
    <row r="130" spans="1:12" s="56" customFormat="1" ht="36" customHeight="1" x14ac:dyDescent="0.2">
      <c r="A130" s="45" t="s">
        <v>324</v>
      </c>
      <c r="B130" s="45" t="s">
        <v>325</v>
      </c>
      <c r="C130" s="45" t="s">
        <v>25</v>
      </c>
      <c r="D130" s="54" t="s">
        <v>326</v>
      </c>
      <c r="E130" s="52"/>
      <c r="F130" s="55"/>
      <c r="G130" s="10">
        <f>H130+I130</f>
        <v>32650000</v>
      </c>
      <c r="H130" s="80"/>
      <c r="I130" s="78">
        <v>32650000</v>
      </c>
      <c r="J130" s="78">
        <v>32650000</v>
      </c>
      <c r="K130" s="47"/>
    </row>
    <row r="131" spans="1:12" s="56" customFormat="1" ht="60" customHeight="1" x14ac:dyDescent="0.2">
      <c r="A131" s="45" t="s">
        <v>85</v>
      </c>
      <c r="B131" s="45" t="s">
        <v>86</v>
      </c>
      <c r="C131" s="45" t="s">
        <v>23</v>
      </c>
      <c r="D131" s="54" t="s">
        <v>225</v>
      </c>
      <c r="E131" s="52"/>
      <c r="F131" s="55"/>
      <c r="G131" s="10">
        <f t="shared" si="9"/>
        <v>829000</v>
      </c>
      <c r="H131" s="80"/>
      <c r="I131" s="80">
        <v>829000</v>
      </c>
      <c r="J131" s="80"/>
      <c r="K131" s="47"/>
    </row>
    <row r="132" spans="1:12" s="56" customFormat="1" ht="42" customHeight="1" x14ac:dyDescent="0.2">
      <c r="A132" s="45" t="s">
        <v>87</v>
      </c>
      <c r="B132" s="45" t="s">
        <v>88</v>
      </c>
      <c r="C132" s="45" t="s">
        <v>23</v>
      </c>
      <c r="D132" s="54" t="s">
        <v>138</v>
      </c>
      <c r="E132" s="52"/>
      <c r="F132" s="55"/>
      <c r="G132" s="10">
        <f t="shared" si="9"/>
        <v>770000</v>
      </c>
      <c r="H132" s="80"/>
      <c r="I132" s="78">
        <v>770000</v>
      </c>
      <c r="J132" s="78"/>
      <c r="K132" s="47"/>
    </row>
    <row r="133" spans="1:12" s="53" customFormat="1" ht="36" customHeight="1" x14ac:dyDescent="0.2">
      <c r="A133" s="26">
        <v>1219770</v>
      </c>
      <c r="B133" s="26" t="s">
        <v>41</v>
      </c>
      <c r="C133" s="26" t="s">
        <v>8</v>
      </c>
      <c r="D133" s="27" t="s">
        <v>254</v>
      </c>
      <c r="E133" s="52"/>
      <c r="F133" s="52"/>
      <c r="G133" s="10">
        <f>G135+G136</f>
        <v>308000000</v>
      </c>
      <c r="H133" s="78">
        <f>H135</f>
        <v>0</v>
      </c>
      <c r="I133" s="79">
        <f>I135+I136</f>
        <v>308000000</v>
      </c>
      <c r="J133" s="79">
        <f>J135+J136</f>
        <v>308000000</v>
      </c>
      <c r="K133" s="47"/>
      <c r="L133" s="29"/>
    </row>
    <row r="134" spans="1:12" s="57" customFormat="1" ht="27.6" customHeight="1" x14ac:dyDescent="0.2">
      <c r="A134" s="26"/>
      <c r="B134" s="26"/>
      <c r="C134" s="26"/>
      <c r="D134" s="34" t="s">
        <v>2</v>
      </c>
      <c r="E134" s="52"/>
      <c r="F134" s="55"/>
      <c r="G134" s="10"/>
      <c r="H134" s="80"/>
      <c r="I134" s="78"/>
      <c r="J134" s="78"/>
      <c r="K134" s="47"/>
    </row>
    <row r="135" spans="1:12" s="57" customFormat="1" ht="126" customHeight="1" x14ac:dyDescent="0.2">
      <c r="A135" s="45"/>
      <c r="B135" s="45"/>
      <c r="C135" s="45"/>
      <c r="D135" s="70" t="s">
        <v>357</v>
      </c>
      <c r="E135" s="52"/>
      <c r="F135" s="55"/>
      <c r="G135" s="91">
        <f>H135+I135</f>
        <v>300000000</v>
      </c>
      <c r="H135" s="92"/>
      <c r="I135" s="76">
        <f>160000000+140000000</f>
        <v>300000000</v>
      </c>
      <c r="J135" s="76">
        <f>160000000+140000000</f>
        <v>300000000</v>
      </c>
      <c r="K135" s="47"/>
    </row>
    <row r="136" spans="1:12" s="57" customFormat="1" ht="52.9" customHeight="1" x14ac:dyDescent="0.2">
      <c r="A136" s="45"/>
      <c r="B136" s="45"/>
      <c r="C136" s="45"/>
      <c r="D136" s="70" t="s">
        <v>383</v>
      </c>
      <c r="E136" s="52"/>
      <c r="F136" s="55"/>
      <c r="G136" s="91">
        <f>H136+I136</f>
        <v>8000000</v>
      </c>
      <c r="H136" s="76"/>
      <c r="I136" s="76">
        <v>8000000</v>
      </c>
      <c r="J136" s="76">
        <v>8000000</v>
      </c>
      <c r="K136" s="47"/>
    </row>
    <row r="137" spans="1:12" s="44" customFormat="1" ht="63.6" customHeight="1" x14ac:dyDescent="0.2">
      <c r="A137" s="40" t="s">
        <v>122</v>
      </c>
      <c r="B137" s="40"/>
      <c r="C137" s="40"/>
      <c r="D137" s="41" t="s">
        <v>123</v>
      </c>
      <c r="E137" s="42"/>
      <c r="F137" s="42"/>
      <c r="G137" s="10">
        <f t="shared" ref="G137:G160" si="10">H137+I137</f>
        <v>1492713928.3699999</v>
      </c>
      <c r="H137" s="10">
        <f>H138</f>
        <v>3458520</v>
      </c>
      <c r="I137" s="10">
        <f>I138</f>
        <v>1489255408.3699999</v>
      </c>
      <c r="J137" s="10">
        <f>J138</f>
        <v>1276424656</v>
      </c>
      <c r="K137" s="43"/>
      <c r="L137" s="20"/>
    </row>
    <row r="138" spans="1:12" s="44" customFormat="1" ht="63.6" customHeight="1" x14ac:dyDescent="0.2">
      <c r="A138" s="40" t="s">
        <v>124</v>
      </c>
      <c r="B138" s="40"/>
      <c r="C138" s="40"/>
      <c r="D138" s="41" t="s">
        <v>123</v>
      </c>
      <c r="E138" s="42"/>
      <c r="F138" s="42"/>
      <c r="G138" s="10">
        <f>G139+G140+G141+G142+G143+G147+G148+G151+G153+G144+G152+G154</f>
        <v>1492713928.3699999</v>
      </c>
      <c r="H138" s="10">
        <f>H139+H140+H141+H142+H143+H147+H148+H151+H153+H144+H152+H154</f>
        <v>3458520</v>
      </c>
      <c r="I138" s="10">
        <f>I139+I140+I141+I142+I143+I147+I148+I151+I153+I144+I152+I154</f>
        <v>1489255408.3699999</v>
      </c>
      <c r="J138" s="10">
        <f>J139+J140+J141+J142+J143+J147+J148+J151+J153+J144+J152+J154</f>
        <v>1276424656</v>
      </c>
      <c r="K138" s="43"/>
      <c r="L138" s="20"/>
    </row>
    <row r="139" spans="1:12" s="53" customFormat="1" ht="100.9" customHeight="1" x14ac:dyDescent="0.2">
      <c r="A139" s="26" t="s">
        <v>274</v>
      </c>
      <c r="B139" s="26" t="s">
        <v>275</v>
      </c>
      <c r="C139" s="26" t="s">
        <v>84</v>
      </c>
      <c r="D139" s="27" t="s">
        <v>276</v>
      </c>
      <c r="E139" s="52"/>
      <c r="F139" s="52"/>
      <c r="G139" s="81">
        <f t="shared" si="10"/>
        <v>14745734</v>
      </c>
      <c r="H139" s="79"/>
      <c r="I139" s="79">
        <v>14745734</v>
      </c>
      <c r="J139" s="79">
        <v>14745734</v>
      </c>
      <c r="K139" s="47"/>
      <c r="L139" s="29"/>
    </row>
    <row r="140" spans="1:12" s="53" customFormat="1" ht="29.25" customHeight="1" x14ac:dyDescent="0.2">
      <c r="A140" s="26" t="s">
        <v>258</v>
      </c>
      <c r="B140" s="26" t="s">
        <v>259</v>
      </c>
      <c r="C140" s="26" t="s">
        <v>260</v>
      </c>
      <c r="D140" s="27" t="s">
        <v>261</v>
      </c>
      <c r="E140" s="52"/>
      <c r="F140" s="52"/>
      <c r="G140" s="81">
        <f t="shared" si="10"/>
        <v>112176407</v>
      </c>
      <c r="H140" s="79">
        <v>0</v>
      </c>
      <c r="I140" s="79">
        <v>112176407</v>
      </c>
      <c r="J140" s="79">
        <v>112176407</v>
      </c>
      <c r="K140" s="47"/>
      <c r="L140" s="29"/>
    </row>
    <row r="141" spans="1:12" s="53" customFormat="1" ht="29.25" customHeight="1" x14ac:dyDescent="0.2">
      <c r="A141" s="26" t="s">
        <v>262</v>
      </c>
      <c r="B141" s="26" t="s">
        <v>263</v>
      </c>
      <c r="C141" s="26" t="s">
        <v>260</v>
      </c>
      <c r="D141" s="27" t="s">
        <v>264</v>
      </c>
      <c r="E141" s="52"/>
      <c r="F141" s="52"/>
      <c r="G141" s="81">
        <f t="shared" si="10"/>
        <v>381017372</v>
      </c>
      <c r="H141" s="79">
        <v>0</v>
      </c>
      <c r="I141" s="79">
        <v>381017372</v>
      </c>
      <c r="J141" s="79">
        <v>381017372</v>
      </c>
      <c r="K141" s="47"/>
      <c r="L141" s="29"/>
    </row>
    <row r="142" spans="1:12" s="53" customFormat="1" ht="29.25" customHeight="1" x14ac:dyDescent="0.2">
      <c r="A142" s="26" t="s">
        <v>265</v>
      </c>
      <c r="B142" s="26" t="s">
        <v>266</v>
      </c>
      <c r="C142" s="26" t="s">
        <v>260</v>
      </c>
      <c r="D142" s="27" t="s">
        <v>267</v>
      </c>
      <c r="E142" s="52"/>
      <c r="F142" s="52"/>
      <c r="G142" s="9">
        <f t="shared" si="10"/>
        <v>2400000</v>
      </c>
      <c r="H142" s="79"/>
      <c r="I142" s="80">
        <v>2400000</v>
      </c>
      <c r="J142" s="80">
        <v>2400000</v>
      </c>
      <c r="K142" s="47"/>
      <c r="L142" s="29"/>
    </row>
    <row r="143" spans="1:12" s="53" customFormat="1" ht="29.25" customHeight="1" x14ac:dyDescent="0.2">
      <c r="A143" s="26" t="s">
        <v>277</v>
      </c>
      <c r="B143" s="26" t="s">
        <v>278</v>
      </c>
      <c r="C143" s="26" t="s">
        <v>260</v>
      </c>
      <c r="D143" s="27" t="s">
        <v>359</v>
      </c>
      <c r="E143" s="52"/>
      <c r="F143" s="52"/>
      <c r="G143" s="9">
        <f t="shared" si="10"/>
        <v>51800891</v>
      </c>
      <c r="H143" s="79"/>
      <c r="I143" s="80">
        <v>51800891</v>
      </c>
      <c r="J143" s="80">
        <v>51800891</v>
      </c>
      <c r="K143" s="47"/>
      <c r="L143" s="29"/>
    </row>
    <row r="144" spans="1:12" s="53" customFormat="1" ht="36.6" customHeight="1" x14ac:dyDescent="0.2">
      <c r="A144" s="26" t="s">
        <v>370</v>
      </c>
      <c r="B144" s="26" t="s">
        <v>369</v>
      </c>
      <c r="C144" s="26" t="s">
        <v>4</v>
      </c>
      <c r="D144" s="27" t="s">
        <v>371</v>
      </c>
      <c r="E144" s="52"/>
      <c r="F144" s="52"/>
      <c r="G144" s="10">
        <f>H144+I144</f>
        <v>17896956</v>
      </c>
      <c r="H144" s="80">
        <v>0</v>
      </c>
      <c r="I144" s="80">
        <v>17896956</v>
      </c>
      <c r="J144" s="80">
        <v>2874000</v>
      </c>
      <c r="K144" s="47"/>
      <c r="L144" s="29"/>
    </row>
    <row r="145" spans="1:12" ht="27.75" customHeight="1" x14ac:dyDescent="0.2">
      <c r="A145" s="3"/>
      <c r="B145" s="3"/>
      <c r="C145" s="3"/>
      <c r="D145" s="34" t="s">
        <v>2</v>
      </c>
      <c r="E145" s="3"/>
      <c r="F145" s="83"/>
      <c r="G145" s="91"/>
      <c r="H145" s="91"/>
      <c r="I145" s="91"/>
      <c r="J145" s="10"/>
    </row>
    <row r="146" spans="1:12" ht="27.75" customHeight="1" x14ac:dyDescent="0.2">
      <c r="A146" s="3"/>
      <c r="B146" s="3"/>
      <c r="C146" s="3"/>
      <c r="D146" s="84" t="s">
        <v>372</v>
      </c>
      <c r="E146" s="3"/>
      <c r="F146" s="83"/>
      <c r="G146" s="91">
        <f>H146+I146</f>
        <v>15022956</v>
      </c>
      <c r="H146" s="91">
        <v>0</v>
      </c>
      <c r="I146" s="92">
        <v>15022956</v>
      </c>
      <c r="J146" s="10">
        <v>0</v>
      </c>
    </row>
    <row r="147" spans="1:12" s="53" customFormat="1" ht="48" customHeight="1" x14ac:dyDescent="0.2">
      <c r="A147" s="26" t="s">
        <v>213</v>
      </c>
      <c r="B147" s="26" t="s">
        <v>98</v>
      </c>
      <c r="C147" s="26" t="s">
        <v>4</v>
      </c>
      <c r="D147" s="27" t="s">
        <v>74</v>
      </c>
      <c r="E147" s="52"/>
      <c r="F147" s="52"/>
      <c r="G147" s="9">
        <f t="shared" si="10"/>
        <v>452067252</v>
      </c>
      <c r="H147" s="79">
        <v>0</v>
      </c>
      <c r="I147" s="80">
        <v>452067252</v>
      </c>
      <c r="J147" s="80">
        <v>452067252</v>
      </c>
      <c r="K147" s="47"/>
    </row>
    <row r="148" spans="1:12" s="53" customFormat="1" ht="36" customHeight="1" x14ac:dyDescent="0.2">
      <c r="A148" s="26" t="s">
        <v>268</v>
      </c>
      <c r="B148" s="26" t="s">
        <v>269</v>
      </c>
      <c r="C148" s="26" t="s">
        <v>4</v>
      </c>
      <c r="D148" s="27" t="s">
        <v>270</v>
      </c>
      <c r="E148" s="52"/>
      <c r="F148" s="52"/>
      <c r="G148" s="9">
        <f t="shared" si="10"/>
        <v>176136198</v>
      </c>
      <c r="H148" s="80">
        <v>0</v>
      </c>
      <c r="I148" s="80">
        <v>176136198</v>
      </c>
      <c r="J148" s="80">
        <v>39343000</v>
      </c>
      <c r="K148" s="47"/>
    </row>
    <row r="149" spans="1:12" ht="27.75" customHeight="1" x14ac:dyDescent="0.2">
      <c r="A149" s="3"/>
      <c r="B149" s="3"/>
      <c r="C149" s="3"/>
      <c r="D149" s="34" t="s">
        <v>2</v>
      </c>
      <c r="E149" s="3"/>
      <c r="F149" s="83"/>
      <c r="G149" s="10"/>
      <c r="H149" s="10"/>
      <c r="I149" s="10"/>
      <c r="J149" s="10"/>
    </row>
    <row r="150" spans="1:12" ht="27.75" customHeight="1" x14ac:dyDescent="0.2">
      <c r="A150" s="3"/>
      <c r="B150" s="3"/>
      <c r="C150" s="3"/>
      <c r="D150" s="84" t="s">
        <v>372</v>
      </c>
      <c r="E150" s="3"/>
      <c r="F150" s="83"/>
      <c r="G150" s="91">
        <f>H150+I150</f>
        <v>136793198</v>
      </c>
      <c r="H150" s="91"/>
      <c r="I150" s="92">
        <v>136793198</v>
      </c>
      <c r="J150" s="10"/>
    </row>
    <row r="151" spans="1:12" s="56" customFormat="1" ht="123.75" customHeight="1" x14ac:dyDescent="0.2">
      <c r="A151" s="45" t="s">
        <v>364</v>
      </c>
      <c r="B151" s="45" t="s">
        <v>365</v>
      </c>
      <c r="C151" s="45" t="s">
        <v>4</v>
      </c>
      <c r="D151" s="54" t="s">
        <v>411</v>
      </c>
      <c r="E151" s="52"/>
      <c r="F151" s="55"/>
      <c r="G151" s="10">
        <f t="shared" si="10"/>
        <v>61014598.369999997</v>
      </c>
      <c r="H151" s="80">
        <v>0</v>
      </c>
      <c r="I151" s="80">
        <v>61014598.369999997</v>
      </c>
      <c r="J151" s="80">
        <v>0</v>
      </c>
    </row>
    <row r="152" spans="1:12" s="29" customFormat="1" ht="36" customHeight="1" x14ac:dyDescent="0.2">
      <c r="A152" s="26" t="s">
        <v>405</v>
      </c>
      <c r="B152" s="26" t="s">
        <v>78</v>
      </c>
      <c r="C152" s="26" t="s">
        <v>4</v>
      </c>
      <c r="D152" s="34" t="s">
        <v>180</v>
      </c>
      <c r="E152" s="31"/>
      <c r="F152" s="31"/>
      <c r="G152" s="10">
        <f t="shared" si="10"/>
        <v>3458520</v>
      </c>
      <c r="H152" s="14">
        <v>3458520</v>
      </c>
      <c r="I152" s="14"/>
      <c r="J152" s="14"/>
      <c r="K152" s="47"/>
    </row>
    <row r="153" spans="1:12" s="57" customFormat="1" ht="44.45" customHeight="1" x14ac:dyDescent="0.2">
      <c r="A153" s="45" t="s">
        <v>393</v>
      </c>
      <c r="B153" s="45" t="s">
        <v>394</v>
      </c>
      <c r="C153" s="45" t="s">
        <v>8</v>
      </c>
      <c r="D153" s="54" t="s">
        <v>395</v>
      </c>
      <c r="E153" s="52"/>
      <c r="F153" s="55"/>
      <c r="G153" s="10">
        <f>H153+I153</f>
        <v>200000000</v>
      </c>
      <c r="H153" s="80"/>
      <c r="I153" s="80">
        <v>200000000</v>
      </c>
      <c r="J153" s="80">
        <v>200000000</v>
      </c>
    </row>
    <row r="154" spans="1:12" s="29" customFormat="1" ht="34.15" customHeight="1" x14ac:dyDescent="0.2">
      <c r="A154" s="26" t="s">
        <v>409</v>
      </c>
      <c r="B154" s="26" t="s">
        <v>41</v>
      </c>
      <c r="C154" s="26" t="s">
        <v>8</v>
      </c>
      <c r="D154" s="27" t="s">
        <v>254</v>
      </c>
      <c r="E154" s="46"/>
      <c r="F154" s="11"/>
      <c r="G154" s="9">
        <f>G156</f>
        <v>20000000</v>
      </c>
      <c r="H154" s="9">
        <f>H156</f>
        <v>0</v>
      </c>
      <c r="I154" s="79">
        <f>I156</f>
        <v>20000000</v>
      </c>
      <c r="J154" s="79">
        <f>J156</f>
        <v>20000000</v>
      </c>
      <c r="K154" s="47"/>
    </row>
    <row r="155" spans="1:12" s="39" customFormat="1" ht="34.15" customHeight="1" x14ac:dyDescent="0.2">
      <c r="A155" s="67"/>
      <c r="B155" s="67"/>
      <c r="C155" s="67"/>
      <c r="D155" s="95" t="s">
        <v>407</v>
      </c>
      <c r="E155" s="52"/>
      <c r="F155" s="16"/>
      <c r="G155" s="96"/>
      <c r="H155" s="97"/>
      <c r="I155" s="16"/>
      <c r="J155" s="16"/>
      <c r="K155" s="38"/>
    </row>
    <row r="156" spans="1:12" s="39" customFormat="1" ht="54.6" customHeight="1" x14ac:dyDescent="0.2">
      <c r="A156" s="67"/>
      <c r="B156" s="67"/>
      <c r="C156" s="67"/>
      <c r="D156" s="95" t="s">
        <v>383</v>
      </c>
      <c r="E156" s="52"/>
      <c r="F156" s="16"/>
      <c r="G156" s="75">
        <f>H156+I156</f>
        <v>20000000</v>
      </c>
      <c r="H156" s="97"/>
      <c r="I156" s="16">
        <v>20000000</v>
      </c>
      <c r="J156" s="16">
        <v>20000000</v>
      </c>
      <c r="K156" s="38"/>
    </row>
    <row r="157" spans="1:12" s="44" customFormat="1" ht="63.6" customHeight="1" x14ac:dyDescent="0.2">
      <c r="A157" s="40" t="s">
        <v>72</v>
      </c>
      <c r="B157" s="40"/>
      <c r="C157" s="40"/>
      <c r="D157" s="41" t="s">
        <v>22</v>
      </c>
      <c r="E157" s="42"/>
      <c r="F157" s="42"/>
      <c r="G157" s="10">
        <f t="shared" si="10"/>
        <v>200000</v>
      </c>
      <c r="H157" s="10">
        <f t="shared" ref="H157:J158" si="11">H158</f>
        <v>200000</v>
      </c>
      <c r="I157" s="10">
        <f t="shared" si="11"/>
        <v>0</v>
      </c>
      <c r="J157" s="10">
        <f t="shared" si="11"/>
        <v>0</v>
      </c>
      <c r="K157" s="43"/>
      <c r="L157" s="20"/>
    </row>
    <row r="158" spans="1:12" s="44" customFormat="1" ht="63.6" customHeight="1" x14ac:dyDescent="0.2">
      <c r="A158" s="40" t="s">
        <v>73</v>
      </c>
      <c r="B158" s="40"/>
      <c r="C158" s="40"/>
      <c r="D158" s="41" t="s">
        <v>94</v>
      </c>
      <c r="E158" s="42"/>
      <c r="F158" s="42"/>
      <c r="G158" s="10">
        <f t="shared" si="10"/>
        <v>200000</v>
      </c>
      <c r="H158" s="10">
        <f t="shared" si="11"/>
        <v>200000</v>
      </c>
      <c r="I158" s="10">
        <f t="shared" si="11"/>
        <v>0</v>
      </c>
      <c r="J158" s="10">
        <f t="shared" si="11"/>
        <v>0</v>
      </c>
      <c r="K158" s="43"/>
      <c r="L158" s="20"/>
    </row>
    <row r="159" spans="1:12" s="29" customFormat="1" ht="40.15" customHeight="1" x14ac:dyDescent="0.2">
      <c r="A159" s="26" t="s">
        <v>97</v>
      </c>
      <c r="B159" s="26" t="s">
        <v>98</v>
      </c>
      <c r="C159" s="26" t="s">
        <v>4</v>
      </c>
      <c r="D159" s="27" t="s">
        <v>74</v>
      </c>
      <c r="E159" s="46"/>
      <c r="F159" s="46"/>
      <c r="G159" s="9">
        <f t="shared" si="10"/>
        <v>200000</v>
      </c>
      <c r="H159" s="11">
        <v>200000</v>
      </c>
      <c r="I159" s="11"/>
      <c r="J159" s="11"/>
      <c r="K159" s="47"/>
    </row>
    <row r="160" spans="1:12" s="39" customFormat="1" ht="67.150000000000006" customHeight="1" x14ac:dyDescent="0.2">
      <c r="A160" s="26"/>
      <c r="B160" s="26"/>
      <c r="C160" s="26"/>
      <c r="D160" s="27"/>
      <c r="E160" s="28" t="s">
        <v>342</v>
      </c>
      <c r="F160" s="28" t="s">
        <v>300</v>
      </c>
      <c r="G160" s="9">
        <f t="shared" si="10"/>
        <v>34204200</v>
      </c>
      <c r="H160" s="12">
        <f>H165</f>
        <v>0</v>
      </c>
      <c r="I160" s="12">
        <f>I165+I162</f>
        <v>34204200</v>
      </c>
      <c r="J160" s="12">
        <f>J165</f>
        <v>0</v>
      </c>
      <c r="K160" s="35"/>
      <c r="L160" s="29"/>
    </row>
    <row r="161" spans="1:12" s="29" customFormat="1" ht="19.899999999999999" customHeight="1" x14ac:dyDescent="0.2">
      <c r="A161" s="30"/>
      <c r="B161" s="30"/>
      <c r="C161" s="30"/>
      <c r="D161" s="30"/>
      <c r="E161" s="31" t="s">
        <v>2</v>
      </c>
      <c r="F161" s="31"/>
      <c r="G161" s="9"/>
      <c r="H161" s="13"/>
      <c r="I161" s="13"/>
      <c r="J161" s="12"/>
      <c r="K161" s="47"/>
    </row>
    <row r="162" spans="1:12" s="44" customFormat="1" ht="63.6" customHeight="1" x14ac:dyDescent="0.2">
      <c r="A162" s="40" t="s">
        <v>65</v>
      </c>
      <c r="B162" s="40"/>
      <c r="C162" s="40"/>
      <c r="D162" s="41" t="s">
        <v>18</v>
      </c>
      <c r="E162" s="42"/>
      <c r="F162" s="42"/>
      <c r="G162" s="10">
        <f t="shared" ref="G162:G168" si="12">H162+I162</f>
        <v>336379</v>
      </c>
      <c r="H162" s="10"/>
      <c r="I162" s="10">
        <v>336379</v>
      </c>
      <c r="J162" s="10"/>
      <c r="K162" s="43"/>
      <c r="L162" s="20"/>
    </row>
    <row r="163" spans="1:12" s="44" customFormat="1" ht="63.6" customHeight="1" x14ac:dyDescent="0.2">
      <c r="A163" s="40" t="s">
        <v>66</v>
      </c>
      <c r="B163" s="40"/>
      <c r="C163" s="40"/>
      <c r="D163" s="41" t="s">
        <v>18</v>
      </c>
      <c r="E163" s="42"/>
      <c r="F163" s="42"/>
      <c r="G163" s="10">
        <f t="shared" si="12"/>
        <v>336379</v>
      </c>
      <c r="H163" s="10"/>
      <c r="I163" s="10">
        <v>336379</v>
      </c>
      <c r="J163" s="10"/>
      <c r="K163" s="43"/>
      <c r="L163" s="20"/>
    </row>
    <row r="164" spans="1:12" ht="27.75" customHeight="1" x14ac:dyDescent="0.2">
      <c r="A164" s="26" t="s">
        <v>384</v>
      </c>
      <c r="B164" s="26" t="s">
        <v>116</v>
      </c>
      <c r="C164" s="26" t="s">
        <v>117</v>
      </c>
      <c r="D164" s="26" t="s">
        <v>118</v>
      </c>
      <c r="E164" s="3"/>
      <c r="F164" s="83"/>
      <c r="G164" s="10">
        <f t="shared" si="12"/>
        <v>336379</v>
      </c>
      <c r="H164" s="10"/>
      <c r="I164" s="80">
        <v>336379</v>
      </c>
      <c r="J164" s="10"/>
    </row>
    <row r="165" spans="1:12" s="29" customFormat="1" ht="72" customHeight="1" x14ac:dyDescent="0.2">
      <c r="A165" s="32" t="s">
        <v>139</v>
      </c>
      <c r="B165" s="32"/>
      <c r="C165" s="32"/>
      <c r="D165" s="33" t="s">
        <v>120</v>
      </c>
      <c r="E165" s="31"/>
      <c r="F165" s="31"/>
      <c r="G165" s="9">
        <f t="shared" si="12"/>
        <v>33867821</v>
      </c>
      <c r="H165" s="9">
        <f t="shared" ref="H165:J166" si="13">H166</f>
        <v>0</v>
      </c>
      <c r="I165" s="9">
        <f t="shared" si="13"/>
        <v>33867821</v>
      </c>
      <c r="J165" s="9">
        <f t="shared" si="13"/>
        <v>0</v>
      </c>
    </row>
    <row r="166" spans="1:12" s="29" customFormat="1" ht="72" customHeight="1" x14ac:dyDescent="0.2">
      <c r="A166" s="32" t="s">
        <v>119</v>
      </c>
      <c r="B166" s="32"/>
      <c r="C166" s="32"/>
      <c r="D166" s="33" t="s">
        <v>120</v>
      </c>
      <c r="E166" s="31"/>
      <c r="F166" s="31">
        <v>0</v>
      </c>
      <c r="G166" s="9">
        <f t="shared" si="12"/>
        <v>33867821</v>
      </c>
      <c r="H166" s="9">
        <f t="shared" si="13"/>
        <v>0</v>
      </c>
      <c r="I166" s="9">
        <f>I167</f>
        <v>33867821</v>
      </c>
      <c r="J166" s="9">
        <f>J167</f>
        <v>0</v>
      </c>
    </row>
    <row r="167" spans="1:12" s="29" customFormat="1" ht="29.25" customHeight="1" x14ac:dyDescent="0.2">
      <c r="A167" s="26" t="s">
        <v>121</v>
      </c>
      <c r="B167" s="26" t="s">
        <v>116</v>
      </c>
      <c r="C167" s="26" t="s">
        <v>117</v>
      </c>
      <c r="D167" s="48" t="s">
        <v>118</v>
      </c>
      <c r="E167" s="31"/>
      <c r="F167" s="31">
        <v>0</v>
      </c>
      <c r="G167" s="9">
        <f t="shared" si="12"/>
        <v>33867821</v>
      </c>
      <c r="H167" s="11"/>
      <c r="I167" s="11">
        <v>33867821</v>
      </c>
      <c r="J167" s="11"/>
      <c r="K167" s="47"/>
    </row>
    <row r="168" spans="1:12" s="29" customFormat="1" ht="62.25" customHeight="1" x14ac:dyDescent="0.2">
      <c r="A168" s="26"/>
      <c r="B168" s="26"/>
      <c r="C168" s="26"/>
      <c r="D168" s="27"/>
      <c r="E168" s="28" t="s">
        <v>219</v>
      </c>
      <c r="F168" s="28" t="s">
        <v>301</v>
      </c>
      <c r="G168" s="9">
        <f t="shared" si="12"/>
        <v>74727420</v>
      </c>
      <c r="H168" s="12">
        <f>H170</f>
        <v>74727420</v>
      </c>
      <c r="I168" s="12">
        <f>I170</f>
        <v>0</v>
      </c>
      <c r="J168" s="12">
        <f>J170</f>
        <v>0</v>
      </c>
      <c r="K168" s="47"/>
    </row>
    <row r="169" spans="1:12" s="29" customFormat="1" ht="19.899999999999999" customHeight="1" x14ac:dyDescent="0.2">
      <c r="A169" s="30"/>
      <c r="B169" s="30"/>
      <c r="C169" s="30"/>
      <c r="D169" s="30"/>
      <c r="E169" s="31" t="s">
        <v>2</v>
      </c>
      <c r="F169" s="31"/>
      <c r="G169" s="9">
        <v>0</v>
      </c>
      <c r="H169" s="13"/>
      <c r="I169" s="13"/>
      <c r="J169" s="12"/>
      <c r="K169" s="47"/>
    </row>
    <row r="170" spans="1:12" s="29" customFormat="1" ht="43.9" customHeight="1" x14ac:dyDescent="0.2">
      <c r="A170" s="32" t="s">
        <v>129</v>
      </c>
      <c r="B170" s="32"/>
      <c r="C170" s="32"/>
      <c r="D170" s="33" t="s">
        <v>130</v>
      </c>
      <c r="E170" s="31"/>
      <c r="F170" s="31"/>
      <c r="G170" s="9">
        <f t="shared" ref="G170:G179" si="14">H170+I170</f>
        <v>74727420</v>
      </c>
      <c r="H170" s="9">
        <f>H171</f>
        <v>74727420</v>
      </c>
      <c r="I170" s="9">
        <f>I171</f>
        <v>0</v>
      </c>
      <c r="J170" s="9">
        <f>J171</f>
        <v>0</v>
      </c>
    </row>
    <row r="171" spans="1:12" s="29" customFormat="1" ht="43.9" customHeight="1" x14ac:dyDescent="0.2">
      <c r="A171" s="32" t="s">
        <v>131</v>
      </c>
      <c r="B171" s="32"/>
      <c r="C171" s="32"/>
      <c r="D171" s="33" t="s">
        <v>130</v>
      </c>
      <c r="E171" s="31"/>
      <c r="F171" s="31"/>
      <c r="G171" s="9">
        <f t="shared" si="14"/>
        <v>74727420</v>
      </c>
      <c r="H171" s="9">
        <f>H172+H173+H174+H175+H176</f>
        <v>74727420</v>
      </c>
      <c r="I171" s="9">
        <f>I172+I173+I174+I175+I176</f>
        <v>0</v>
      </c>
      <c r="J171" s="9">
        <f>J172+J173+J174+J175+J176</f>
        <v>0</v>
      </c>
    </row>
    <row r="172" spans="1:12" s="29" customFormat="1" ht="29.25" customHeight="1" x14ac:dyDescent="0.2">
      <c r="A172" s="26" t="s">
        <v>237</v>
      </c>
      <c r="B172" s="26" t="s">
        <v>238</v>
      </c>
      <c r="C172" s="26" t="s">
        <v>7</v>
      </c>
      <c r="D172" s="48" t="s">
        <v>239</v>
      </c>
      <c r="E172" s="31"/>
      <c r="F172" s="31"/>
      <c r="G172" s="9">
        <f t="shared" si="14"/>
        <v>14312421</v>
      </c>
      <c r="H172" s="11">
        <v>14312421</v>
      </c>
      <c r="I172" s="11"/>
      <c r="J172" s="11"/>
      <c r="K172" s="47"/>
    </row>
    <row r="173" spans="1:12" s="29" customFormat="1" ht="34.9" customHeight="1" x14ac:dyDescent="0.2">
      <c r="A173" s="26" t="s">
        <v>178</v>
      </c>
      <c r="B173" s="26" t="s">
        <v>179</v>
      </c>
      <c r="C173" s="26" t="s">
        <v>7</v>
      </c>
      <c r="D173" s="48" t="s">
        <v>132</v>
      </c>
      <c r="E173" s="31"/>
      <c r="F173" s="31"/>
      <c r="G173" s="9">
        <f t="shared" si="14"/>
        <v>40302908</v>
      </c>
      <c r="H173" s="11">
        <v>40302908</v>
      </c>
      <c r="I173" s="11">
        <v>0</v>
      </c>
      <c r="J173" s="11">
        <v>0</v>
      </c>
      <c r="K173" s="47"/>
    </row>
    <row r="174" spans="1:12" s="29" customFormat="1" ht="29.25" customHeight="1" x14ac:dyDescent="0.2">
      <c r="A174" s="26" t="s">
        <v>177</v>
      </c>
      <c r="B174" s="26" t="s">
        <v>175</v>
      </c>
      <c r="C174" s="26" t="s">
        <v>7</v>
      </c>
      <c r="D174" s="48" t="s">
        <v>103</v>
      </c>
      <c r="E174" s="31"/>
      <c r="F174" s="31"/>
      <c r="G174" s="9">
        <f t="shared" si="14"/>
        <v>7485600</v>
      </c>
      <c r="H174" s="11">
        <v>7485600</v>
      </c>
      <c r="I174" s="11">
        <v>0</v>
      </c>
      <c r="J174" s="11">
        <v>0</v>
      </c>
      <c r="K174" s="47"/>
    </row>
    <row r="175" spans="1:12" s="29" customFormat="1" ht="77.45" customHeight="1" x14ac:dyDescent="0.2">
      <c r="A175" s="26" t="s">
        <v>218</v>
      </c>
      <c r="B175" s="26" t="s">
        <v>216</v>
      </c>
      <c r="C175" s="26" t="s">
        <v>9</v>
      </c>
      <c r="D175" s="27" t="s">
        <v>217</v>
      </c>
      <c r="E175" s="46"/>
      <c r="F175" s="11"/>
      <c r="G175" s="9">
        <f t="shared" si="14"/>
        <v>2216000</v>
      </c>
      <c r="H175" s="11">
        <v>2216000</v>
      </c>
      <c r="I175" s="11"/>
      <c r="J175" s="11"/>
      <c r="K175" s="47"/>
    </row>
    <row r="176" spans="1:12" s="29" customFormat="1" ht="34.15" customHeight="1" x14ac:dyDescent="0.2">
      <c r="A176" s="26" t="s">
        <v>406</v>
      </c>
      <c r="B176" s="26" t="s">
        <v>41</v>
      </c>
      <c r="C176" s="26" t="s">
        <v>8</v>
      </c>
      <c r="D176" s="27" t="s">
        <v>254</v>
      </c>
      <c r="E176" s="46"/>
      <c r="F176" s="11"/>
      <c r="G176" s="9">
        <f>H176</f>
        <v>10410491</v>
      </c>
      <c r="H176" s="78">
        <f>H178</f>
        <v>10410491</v>
      </c>
      <c r="I176" s="11"/>
      <c r="J176" s="11"/>
      <c r="K176" s="47"/>
    </row>
    <row r="177" spans="1:12" s="29" customFormat="1" ht="34.15" customHeight="1" x14ac:dyDescent="0.2">
      <c r="A177" s="26"/>
      <c r="B177" s="26"/>
      <c r="C177" s="26"/>
      <c r="D177" s="27" t="s">
        <v>407</v>
      </c>
      <c r="E177" s="46"/>
      <c r="F177" s="11"/>
      <c r="G177" s="93"/>
      <c r="H177" s="94"/>
      <c r="I177" s="11"/>
      <c r="J177" s="11"/>
      <c r="K177" s="47"/>
    </row>
    <row r="178" spans="1:12" s="39" customFormat="1" ht="83.45" customHeight="1" x14ac:dyDescent="0.2">
      <c r="A178" s="67"/>
      <c r="B178" s="67"/>
      <c r="C178" s="67"/>
      <c r="D178" s="95" t="s">
        <v>408</v>
      </c>
      <c r="E178" s="52"/>
      <c r="F178" s="16"/>
      <c r="G178" s="98">
        <f>H178</f>
        <v>10410491</v>
      </c>
      <c r="H178" s="76">
        <v>10410491</v>
      </c>
      <c r="I178" s="16"/>
      <c r="J178" s="16"/>
      <c r="K178" s="38"/>
    </row>
    <row r="179" spans="1:12" s="29" customFormat="1" ht="153" customHeight="1" x14ac:dyDescent="0.2">
      <c r="A179" s="26"/>
      <c r="B179" s="26"/>
      <c r="C179" s="26"/>
      <c r="D179" s="27"/>
      <c r="E179" s="28" t="s">
        <v>343</v>
      </c>
      <c r="F179" s="28" t="s">
        <v>302</v>
      </c>
      <c r="G179" s="9">
        <f t="shared" si="14"/>
        <v>1210000</v>
      </c>
      <c r="H179" s="12">
        <f>H181</f>
        <v>1210000</v>
      </c>
      <c r="I179" s="12">
        <f>I181</f>
        <v>0</v>
      </c>
      <c r="J179" s="12">
        <f>J181</f>
        <v>0</v>
      </c>
      <c r="K179" s="47"/>
    </row>
    <row r="180" spans="1:12" s="29" customFormat="1" ht="19.899999999999999" customHeight="1" x14ac:dyDescent="0.2">
      <c r="A180" s="30"/>
      <c r="B180" s="30"/>
      <c r="C180" s="30"/>
      <c r="D180" s="30"/>
      <c r="E180" s="31" t="s">
        <v>2</v>
      </c>
      <c r="F180" s="31"/>
      <c r="G180" s="9">
        <v>0</v>
      </c>
      <c r="H180" s="13"/>
      <c r="I180" s="13"/>
      <c r="J180" s="12"/>
      <c r="K180" s="47"/>
    </row>
    <row r="181" spans="1:12" s="44" customFormat="1" ht="63.6" customHeight="1" x14ac:dyDescent="0.2">
      <c r="A181" s="40" t="s">
        <v>328</v>
      </c>
      <c r="B181" s="40"/>
      <c r="C181" s="40"/>
      <c r="D181" s="41" t="s">
        <v>332</v>
      </c>
      <c r="E181" s="42"/>
      <c r="F181" s="42"/>
      <c r="G181" s="10">
        <f t="shared" ref="G181:G186" si="15">H181+I181</f>
        <v>1210000</v>
      </c>
      <c r="H181" s="10">
        <f>H182</f>
        <v>1210000</v>
      </c>
      <c r="I181" s="10">
        <f>I182</f>
        <v>0</v>
      </c>
      <c r="J181" s="10">
        <f>J182</f>
        <v>0</v>
      </c>
      <c r="K181" s="43"/>
      <c r="L181" s="20"/>
    </row>
    <row r="182" spans="1:12" s="44" customFormat="1" ht="63.6" customHeight="1" x14ac:dyDescent="0.2">
      <c r="A182" s="40" t="s">
        <v>327</v>
      </c>
      <c r="B182" s="40"/>
      <c r="C182" s="40"/>
      <c r="D182" s="41" t="s">
        <v>332</v>
      </c>
      <c r="E182" s="42"/>
      <c r="F182" s="42"/>
      <c r="G182" s="10">
        <f t="shared" si="15"/>
        <v>1210000</v>
      </c>
      <c r="H182" s="10">
        <f>SUM(H183:H185)</f>
        <v>1210000</v>
      </c>
      <c r="I182" s="10">
        <f>SUM(I183:I185)</f>
        <v>0</v>
      </c>
      <c r="J182" s="10">
        <f>SUM(J183:J185)</f>
        <v>0</v>
      </c>
      <c r="K182" s="43"/>
      <c r="L182" s="20"/>
    </row>
    <row r="183" spans="1:12" s="29" customFormat="1" ht="29.25" customHeight="1" x14ac:dyDescent="0.2">
      <c r="A183" s="26" t="s">
        <v>329</v>
      </c>
      <c r="B183" s="26" t="s">
        <v>175</v>
      </c>
      <c r="C183" s="26" t="s">
        <v>176</v>
      </c>
      <c r="D183" s="48" t="s">
        <v>103</v>
      </c>
      <c r="E183" s="31"/>
      <c r="F183" s="31"/>
      <c r="G183" s="9">
        <f t="shared" si="15"/>
        <v>32400</v>
      </c>
      <c r="H183" s="11">
        <v>32400</v>
      </c>
      <c r="I183" s="11"/>
      <c r="J183" s="11"/>
      <c r="K183" s="47"/>
    </row>
    <row r="184" spans="1:12" s="29" customFormat="1" ht="29.25" customHeight="1" x14ac:dyDescent="0.2">
      <c r="A184" s="26" t="s">
        <v>330</v>
      </c>
      <c r="B184" s="26" t="s">
        <v>109</v>
      </c>
      <c r="C184" s="26" t="s">
        <v>15</v>
      </c>
      <c r="D184" s="48" t="s">
        <v>108</v>
      </c>
      <c r="E184" s="31"/>
      <c r="F184" s="31"/>
      <c r="G184" s="9">
        <f t="shared" si="15"/>
        <v>645200</v>
      </c>
      <c r="H184" s="11">
        <v>645200</v>
      </c>
      <c r="I184" s="11"/>
      <c r="J184" s="11"/>
      <c r="K184" s="47"/>
    </row>
    <row r="185" spans="1:12" s="29" customFormat="1" ht="81.599999999999994" customHeight="1" x14ac:dyDescent="0.2">
      <c r="A185" s="26" t="s">
        <v>331</v>
      </c>
      <c r="B185" s="26" t="s">
        <v>38</v>
      </c>
      <c r="C185" s="26" t="s">
        <v>16</v>
      </c>
      <c r="D185" s="27" t="s">
        <v>243</v>
      </c>
      <c r="E185" s="46"/>
      <c r="F185" s="11"/>
      <c r="G185" s="9">
        <f t="shared" si="15"/>
        <v>532400</v>
      </c>
      <c r="H185" s="11">
        <v>532400</v>
      </c>
      <c r="I185" s="11"/>
      <c r="J185" s="11"/>
      <c r="K185" s="47"/>
    </row>
    <row r="186" spans="1:12" s="29" customFormat="1" ht="60.6" customHeight="1" x14ac:dyDescent="0.2">
      <c r="A186" s="26"/>
      <c r="B186" s="26"/>
      <c r="C186" s="26"/>
      <c r="D186" s="27"/>
      <c r="E186" s="28" t="s">
        <v>344</v>
      </c>
      <c r="F186" s="28" t="s">
        <v>303</v>
      </c>
      <c r="G186" s="9">
        <f t="shared" si="15"/>
        <v>1981600</v>
      </c>
      <c r="H186" s="12">
        <f>H188</f>
        <v>1981600</v>
      </c>
      <c r="I186" s="12">
        <f>I188</f>
        <v>0</v>
      </c>
      <c r="J186" s="12">
        <f>J188</f>
        <v>0</v>
      </c>
      <c r="K186" s="47"/>
    </row>
    <row r="187" spans="1:12" s="29" customFormat="1" ht="19.899999999999999" customHeight="1" x14ac:dyDescent="0.2">
      <c r="A187" s="26"/>
      <c r="B187" s="26"/>
      <c r="C187" s="26"/>
      <c r="D187" s="27"/>
      <c r="E187" s="31" t="s">
        <v>2</v>
      </c>
      <c r="F187" s="11"/>
      <c r="G187" s="9"/>
      <c r="H187" s="12"/>
      <c r="I187" s="11"/>
      <c r="J187" s="11"/>
      <c r="K187" s="47"/>
    </row>
    <row r="188" spans="1:12" s="44" customFormat="1" ht="63.6" customHeight="1" x14ac:dyDescent="0.2">
      <c r="A188" s="40" t="s">
        <v>26</v>
      </c>
      <c r="B188" s="40"/>
      <c r="C188" s="40"/>
      <c r="D188" s="41" t="s">
        <v>10</v>
      </c>
      <c r="E188" s="42"/>
      <c r="F188" s="42"/>
      <c r="G188" s="10">
        <f>H188+I188</f>
        <v>1981600</v>
      </c>
      <c r="H188" s="10">
        <f>H189</f>
        <v>1981600</v>
      </c>
      <c r="I188" s="10">
        <f>I189</f>
        <v>0</v>
      </c>
      <c r="J188" s="10">
        <f>J189</f>
        <v>0</v>
      </c>
      <c r="K188" s="43"/>
      <c r="L188" s="20"/>
    </row>
    <row r="189" spans="1:12" s="44" customFormat="1" ht="63.6" customHeight="1" x14ac:dyDescent="0.2">
      <c r="A189" s="40" t="s">
        <v>27</v>
      </c>
      <c r="B189" s="40"/>
      <c r="C189" s="40"/>
      <c r="D189" s="41" t="s">
        <v>10</v>
      </c>
      <c r="E189" s="42"/>
      <c r="F189" s="42"/>
      <c r="G189" s="10">
        <f>H189+I189</f>
        <v>1981600</v>
      </c>
      <c r="H189" s="10">
        <f>H190+H191</f>
        <v>1981600</v>
      </c>
      <c r="I189" s="10">
        <f>I190+I191</f>
        <v>0</v>
      </c>
      <c r="J189" s="10">
        <f>J190+J191</f>
        <v>0</v>
      </c>
      <c r="K189" s="43"/>
      <c r="L189" s="20"/>
    </row>
    <row r="190" spans="1:12" s="29" customFormat="1" ht="45" customHeight="1" x14ac:dyDescent="0.2">
      <c r="A190" s="26" t="s">
        <v>54</v>
      </c>
      <c r="B190" s="26">
        <v>3112</v>
      </c>
      <c r="C190" s="26" t="s">
        <v>9</v>
      </c>
      <c r="D190" s="27" t="s">
        <v>31</v>
      </c>
      <c r="E190" s="46"/>
      <c r="F190" s="11"/>
      <c r="G190" s="9">
        <f>H190+I190</f>
        <v>901600</v>
      </c>
      <c r="H190" s="11">
        <v>901600</v>
      </c>
      <c r="I190" s="11"/>
      <c r="J190" s="11"/>
      <c r="K190" s="47"/>
    </row>
    <row r="191" spans="1:12" s="29" customFormat="1" ht="45" customHeight="1" x14ac:dyDescent="0.2">
      <c r="A191" s="26" t="s">
        <v>99</v>
      </c>
      <c r="B191" s="26" t="s">
        <v>107</v>
      </c>
      <c r="C191" s="26" t="s">
        <v>12</v>
      </c>
      <c r="D191" s="27" t="s">
        <v>100</v>
      </c>
      <c r="E191" s="46"/>
      <c r="F191" s="11"/>
      <c r="G191" s="9">
        <f>H191+I191</f>
        <v>1080000</v>
      </c>
      <c r="H191" s="11">
        <v>1080000</v>
      </c>
      <c r="I191" s="11"/>
      <c r="J191" s="11"/>
      <c r="K191" s="47"/>
    </row>
    <row r="192" spans="1:12" s="29" customFormat="1" ht="64.150000000000006" customHeight="1" x14ac:dyDescent="0.2">
      <c r="A192" s="26"/>
      <c r="B192" s="26"/>
      <c r="C192" s="26"/>
      <c r="D192" s="27"/>
      <c r="E192" s="28" t="s">
        <v>345</v>
      </c>
      <c r="F192" s="28" t="s">
        <v>304</v>
      </c>
      <c r="G192" s="9">
        <f>H192+I192</f>
        <v>16524032</v>
      </c>
      <c r="H192" s="12">
        <f>H194</f>
        <v>16524032</v>
      </c>
      <c r="I192" s="12">
        <f>I194</f>
        <v>0</v>
      </c>
      <c r="J192" s="12">
        <f>J194</f>
        <v>0</v>
      </c>
      <c r="K192" s="47"/>
      <c r="L192" s="47"/>
    </row>
    <row r="193" spans="1:12" s="29" customFormat="1" ht="19.899999999999999" customHeight="1" x14ac:dyDescent="0.2">
      <c r="A193" s="30"/>
      <c r="B193" s="30"/>
      <c r="C193" s="30"/>
      <c r="D193" s="30"/>
      <c r="E193" s="31" t="s">
        <v>2</v>
      </c>
      <c r="F193" s="31"/>
      <c r="G193" s="9">
        <v>0</v>
      </c>
      <c r="H193" s="13"/>
      <c r="I193" s="13"/>
      <c r="J193" s="12"/>
      <c r="K193" s="47"/>
    </row>
    <row r="194" spans="1:12" s="44" customFormat="1" ht="63.6" customHeight="1" x14ac:dyDescent="0.2">
      <c r="A194" s="40" t="s">
        <v>182</v>
      </c>
      <c r="B194" s="40"/>
      <c r="C194" s="40"/>
      <c r="D194" s="41" t="s">
        <v>184</v>
      </c>
      <c r="E194" s="42"/>
      <c r="F194" s="42"/>
      <c r="G194" s="10">
        <f t="shared" ref="G194:G202" si="16">H194+I194</f>
        <v>16524032</v>
      </c>
      <c r="H194" s="10">
        <f>H195</f>
        <v>16524032</v>
      </c>
      <c r="I194" s="10">
        <f>I195</f>
        <v>0</v>
      </c>
      <c r="J194" s="10">
        <f>J195</f>
        <v>0</v>
      </c>
      <c r="K194" s="43"/>
      <c r="L194" s="20"/>
    </row>
    <row r="195" spans="1:12" s="44" customFormat="1" ht="63.6" customHeight="1" x14ac:dyDescent="0.2">
      <c r="A195" s="40" t="s">
        <v>183</v>
      </c>
      <c r="B195" s="40"/>
      <c r="C195" s="40"/>
      <c r="D195" s="41" t="s">
        <v>184</v>
      </c>
      <c r="E195" s="42"/>
      <c r="F195" s="42"/>
      <c r="G195" s="10">
        <f t="shared" si="16"/>
        <v>16524032</v>
      </c>
      <c r="H195" s="10">
        <f>SUM(H196:H201)</f>
        <v>16524032</v>
      </c>
      <c r="I195" s="10">
        <f>SUM(I196:I201)</f>
        <v>0</v>
      </c>
      <c r="J195" s="10">
        <f>SUM(J196:J201)</f>
        <v>0</v>
      </c>
      <c r="K195" s="43"/>
      <c r="L195" s="20"/>
    </row>
    <row r="196" spans="1:12" s="29" customFormat="1" ht="29.25" customHeight="1" x14ac:dyDescent="0.2">
      <c r="A196" s="26" t="s">
        <v>316</v>
      </c>
      <c r="B196" s="26" t="s">
        <v>175</v>
      </c>
      <c r="C196" s="26" t="s">
        <v>7</v>
      </c>
      <c r="D196" s="48" t="s">
        <v>103</v>
      </c>
      <c r="E196" s="31"/>
      <c r="F196" s="31"/>
      <c r="G196" s="9">
        <f t="shared" si="16"/>
        <v>1105400</v>
      </c>
      <c r="H196" s="11">
        <v>1105400</v>
      </c>
      <c r="I196" s="11"/>
      <c r="J196" s="11"/>
      <c r="K196" s="47"/>
    </row>
    <row r="197" spans="1:12" s="29" customFormat="1" ht="29.25" customHeight="1" x14ac:dyDescent="0.2">
      <c r="A197" s="26" t="s">
        <v>185</v>
      </c>
      <c r="B197" s="26" t="s">
        <v>186</v>
      </c>
      <c r="C197" s="26" t="s">
        <v>187</v>
      </c>
      <c r="D197" s="48" t="s">
        <v>188</v>
      </c>
      <c r="E197" s="31"/>
      <c r="F197" s="31"/>
      <c r="G197" s="9">
        <f t="shared" si="16"/>
        <v>198000</v>
      </c>
      <c r="H197" s="11">
        <v>198000</v>
      </c>
      <c r="I197" s="11"/>
      <c r="J197" s="11"/>
      <c r="K197" s="47"/>
    </row>
    <row r="198" spans="1:12" s="29" customFormat="1" ht="29.25" customHeight="1" x14ac:dyDescent="0.2">
      <c r="A198" s="26" t="s">
        <v>189</v>
      </c>
      <c r="B198" s="26" t="s">
        <v>190</v>
      </c>
      <c r="C198" s="26" t="s">
        <v>187</v>
      </c>
      <c r="D198" s="48" t="s">
        <v>191</v>
      </c>
      <c r="E198" s="31"/>
      <c r="F198" s="31"/>
      <c r="G198" s="9">
        <f t="shared" si="16"/>
        <v>3422637</v>
      </c>
      <c r="H198" s="11">
        <f>169900+656297+2596440</f>
        <v>3422637</v>
      </c>
      <c r="I198" s="11"/>
      <c r="J198" s="11"/>
      <c r="K198" s="47"/>
    </row>
    <row r="199" spans="1:12" s="29" customFormat="1" ht="39.6" customHeight="1" x14ac:dyDescent="0.2">
      <c r="A199" s="26" t="s">
        <v>192</v>
      </c>
      <c r="B199" s="26" t="s">
        <v>193</v>
      </c>
      <c r="C199" s="26" t="s">
        <v>194</v>
      </c>
      <c r="D199" s="27" t="s">
        <v>195</v>
      </c>
      <c r="E199" s="46"/>
      <c r="F199" s="11"/>
      <c r="G199" s="9">
        <f t="shared" si="16"/>
        <v>2539795</v>
      </c>
      <c r="H199" s="11">
        <v>2539795</v>
      </c>
      <c r="I199" s="11"/>
      <c r="J199" s="11"/>
      <c r="K199" s="47"/>
    </row>
    <row r="200" spans="1:12" s="29" customFormat="1" ht="29.25" customHeight="1" x14ac:dyDescent="0.2">
      <c r="A200" s="26" t="s">
        <v>196</v>
      </c>
      <c r="B200" s="26" t="s">
        <v>109</v>
      </c>
      <c r="C200" s="26" t="s">
        <v>15</v>
      </c>
      <c r="D200" s="48" t="s">
        <v>108</v>
      </c>
      <c r="E200" s="31"/>
      <c r="F200" s="31"/>
      <c r="G200" s="9">
        <f t="shared" si="16"/>
        <v>8600000</v>
      </c>
      <c r="H200" s="11">
        <v>8600000</v>
      </c>
      <c r="I200" s="11"/>
      <c r="J200" s="11"/>
      <c r="K200" s="47"/>
    </row>
    <row r="201" spans="1:12" s="29" customFormat="1" ht="28.9" customHeight="1" x14ac:dyDescent="0.2">
      <c r="A201" s="26">
        <v>1018410</v>
      </c>
      <c r="B201" s="26">
        <v>8410</v>
      </c>
      <c r="C201" s="26" t="s">
        <v>214</v>
      </c>
      <c r="D201" s="48" t="s">
        <v>197</v>
      </c>
      <c r="E201" s="31"/>
      <c r="F201" s="31"/>
      <c r="G201" s="9">
        <f t="shared" si="16"/>
        <v>658200</v>
      </c>
      <c r="H201" s="11">
        <v>658200</v>
      </c>
      <c r="I201" s="11"/>
      <c r="J201" s="11"/>
      <c r="K201" s="47"/>
    </row>
    <row r="202" spans="1:12" s="39" customFormat="1" ht="79.150000000000006" customHeight="1" x14ac:dyDescent="0.2">
      <c r="A202" s="26"/>
      <c r="B202" s="26"/>
      <c r="C202" s="26"/>
      <c r="D202" s="27"/>
      <c r="E202" s="28" t="s">
        <v>346</v>
      </c>
      <c r="F202" s="28" t="s">
        <v>319</v>
      </c>
      <c r="G202" s="9">
        <f t="shared" si="16"/>
        <v>2300000</v>
      </c>
      <c r="H202" s="12">
        <f>H204+H207</f>
        <v>2300000</v>
      </c>
      <c r="I202" s="12">
        <f>I204+I207</f>
        <v>0</v>
      </c>
      <c r="J202" s="12">
        <f>J204+J207</f>
        <v>0</v>
      </c>
      <c r="K202" s="35"/>
      <c r="L202" s="29"/>
    </row>
    <row r="203" spans="1:12" s="29" customFormat="1" ht="19.899999999999999" customHeight="1" x14ac:dyDescent="0.2">
      <c r="A203" s="30"/>
      <c r="B203" s="30"/>
      <c r="C203" s="30"/>
      <c r="D203" s="30"/>
      <c r="E203" s="31" t="s">
        <v>2</v>
      </c>
      <c r="F203" s="31"/>
      <c r="G203" s="9">
        <v>0</v>
      </c>
      <c r="H203" s="13"/>
      <c r="I203" s="13"/>
      <c r="J203" s="12"/>
      <c r="K203" s="47"/>
    </row>
    <row r="204" spans="1:12" s="44" customFormat="1" ht="63.6" customHeight="1" x14ac:dyDescent="0.2">
      <c r="A204" s="40" t="s">
        <v>198</v>
      </c>
      <c r="B204" s="40"/>
      <c r="C204" s="40"/>
      <c r="D204" s="41" t="s">
        <v>199</v>
      </c>
      <c r="E204" s="42"/>
      <c r="F204" s="42"/>
      <c r="G204" s="10">
        <f t="shared" ref="G204:G210" si="17">H204+I204</f>
        <v>552000</v>
      </c>
      <c r="H204" s="10">
        <f t="shared" ref="H204:J205" si="18">H205</f>
        <v>552000</v>
      </c>
      <c r="I204" s="10">
        <f t="shared" si="18"/>
        <v>0</v>
      </c>
      <c r="J204" s="10">
        <f t="shared" si="18"/>
        <v>0</v>
      </c>
      <c r="K204" s="43"/>
      <c r="L204" s="20"/>
    </row>
    <row r="205" spans="1:12" s="44" customFormat="1" ht="63.6" customHeight="1" x14ac:dyDescent="0.2">
      <c r="A205" s="40" t="s">
        <v>200</v>
      </c>
      <c r="B205" s="40"/>
      <c r="C205" s="40"/>
      <c r="D205" s="41" t="s">
        <v>199</v>
      </c>
      <c r="E205" s="42"/>
      <c r="F205" s="42"/>
      <c r="G205" s="10">
        <f t="shared" si="17"/>
        <v>552000</v>
      </c>
      <c r="H205" s="10">
        <f t="shared" si="18"/>
        <v>552000</v>
      </c>
      <c r="I205" s="10">
        <f t="shared" si="18"/>
        <v>0</v>
      </c>
      <c r="J205" s="10">
        <f t="shared" si="18"/>
        <v>0</v>
      </c>
      <c r="K205" s="43"/>
      <c r="L205" s="20"/>
    </row>
    <row r="206" spans="1:12" s="29" customFormat="1" ht="36" customHeight="1" x14ac:dyDescent="0.2">
      <c r="A206" s="26" t="s">
        <v>201</v>
      </c>
      <c r="B206" s="26" t="s">
        <v>202</v>
      </c>
      <c r="C206" s="26" t="s">
        <v>25</v>
      </c>
      <c r="D206" s="27" t="s">
        <v>203</v>
      </c>
      <c r="E206" s="31"/>
      <c r="F206" s="31"/>
      <c r="G206" s="9">
        <f t="shared" si="17"/>
        <v>552000</v>
      </c>
      <c r="H206" s="11">
        <v>552000</v>
      </c>
      <c r="I206" s="11"/>
      <c r="J206" s="11"/>
      <c r="K206" s="47"/>
    </row>
    <row r="207" spans="1:12" s="44" customFormat="1" ht="63.6" customHeight="1" x14ac:dyDescent="0.2">
      <c r="A207" s="40" t="s">
        <v>204</v>
      </c>
      <c r="B207" s="40"/>
      <c r="C207" s="40"/>
      <c r="D207" s="41" t="s">
        <v>223</v>
      </c>
      <c r="E207" s="42"/>
      <c r="F207" s="42"/>
      <c r="G207" s="10">
        <f t="shared" si="17"/>
        <v>1748000</v>
      </c>
      <c r="H207" s="10">
        <f t="shared" ref="H207:J208" si="19">H208</f>
        <v>1748000</v>
      </c>
      <c r="I207" s="10">
        <f t="shared" si="19"/>
        <v>0</v>
      </c>
      <c r="J207" s="10">
        <f t="shared" si="19"/>
        <v>0</v>
      </c>
      <c r="K207" s="43"/>
      <c r="L207" s="20"/>
    </row>
    <row r="208" spans="1:12" s="44" customFormat="1" ht="63.6" customHeight="1" x14ac:dyDescent="0.2">
      <c r="A208" s="40" t="s">
        <v>205</v>
      </c>
      <c r="B208" s="40"/>
      <c r="C208" s="40"/>
      <c r="D208" s="41" t="s">
        <v>223</v>
      </c>
      <c r="E208" s="42"/>
      <c r="F208" s="42"/>
      <c r="G208" s="10">
        <f t="shared" si="17"/>
        <v>1748000</v>
      </c>
      <c r="H208" s="10">
        <f t="shared" si="19"/>
        <v>1748000</v>
      </c>
      <c r="I208" s="10">
        <f t="shared" si="19"/>
        <v>0</v>
      </c>
      <c r="J208" s="10">
        <f t="shared" si="19"/>
        <v>0</v>
      </c>
      <c r="K208" s="43"/>
      <c r="L208" s="20"/>
    </row>
    <row r="209" spans="1:12" s="29" customFormat="1" ht="29.25" customHeight="1" x14ac:dyDescent="0.2">
      <c r="A209" s="26" t="s">
        <v>206</v>
      </c>
      <c r="B209" s="26" t="s">
        <v>109</v>
      </c>
      <c r="C209" s="26" t="s">
        <v>15</v>
      </c>
      <c r="D209" s="48" t="s">
        <v>108</v>
      </c>
      <c r="E209" s="31"/>
      <c r="F209" s="31"/>
      <c r="G209" s="9">
        <f t="shared" si="17"/>
        <v>1748000</v>
      </c>
      <c r="H209" s="11">
        <v>1748000</v>
      </c>
      <c r="I209" s="11"/>
      <c r="J209" s="11"/>
      <c r="K209" s="47"/>
    </row>
    <row r="210" spans="1:12" s="39" customFormat="1" ht="67.150000000000006" customHeight="1" x14ac:dyDescent="0.2">
      <c r="A210" s="26"/>
      <c r="B210" s="26"/>
      <c r="C210" s="26"/>
      <c r="D210" s="27"/>
      <c r="E210" s="28" t="s">
        <v>347</v>
      </c>
      <c r="F210" s="28" t="s">
        <v>305</v>
      </c>
      <c r="G210" s="9">
        <f t="shared" si="17"/>
        <v>7000000</v>
      </c>
      <c r="H210" s="12">
        <f>H212</f>
        <v>7000000</v>
      </c>
      <c r="I210" s="12">
        <f>I212</f>
        <v>0</v>
      </c>
      <c r="J210" s="12">
        <f>J212</f>
        <v>0</v>
      </c>
      <c r="K210" s="35"/>
      <c r="L210" s="29"/>
    </row>
    <row r="211" spans="1:12" s="29" customFormat="1" ht="19.899999999999999" customHeight="1" x14ac:dyDescent="0.2">
      <c r="A211" s="30"/>
      <c r="B211" s="30"/>
      <c r="C211" s="30"/>
      <c r="D211" s="30"/>
      <c r="E211" s="31" t="s">
        <v>2</v>
      </c>
      <c r="F211" s="31"/>
      <c r="G211" s="9">
        <v>0</v>
      </c>
      <c r="H211" s="13"/>
      <c r="I211" s="13"/>
      <c r="J211" s="12"/>
      <c r="K211" s="47"/>
    </row>
    <row r="212" spans="1:12" s="44" customFormat="1" ht="63.6" customHeight="1" x14ac:dyDescent="0.2">
      <c r="A212" s="40" t="s">
        <v>207</v>
      </c>
      <c r="B212" s="40"/>
      <c r="C212" s="40"/>
      <c r="D212" s="41" t="s">
        <v>212</v>
      </c>
      <c r="E212" s="42"/>
      <c r="F212" s="42"/>
      <c r="G212" s="10">
        <f>H212+I212</f>
        <v>7000000</v>
      </c>
      <c r="H212" s="10">
        <f t="shared" ref="H212:J213" si="20">H213</f>
        <v>7000000</v>
      </c>
      <c r="I212" s="10">
        <f t="shared" si="20"/>
        <v>0</v>
      </c>
      <c r="J212" s="10">
        <f t="shared" si="20"/>
        <v>0</v>
      </c>
      <c r="K212" s="43"/>
      <c r="L212" s="20"/>
    </row>
    <row r="213" spans="1:12" s="44" customFormat="1" ht="63.6" customHeight="1" x14ac:dyDescent="0.2">
      <c r="A213" s="40" t="s">
        <v>208</v>
      </c>
      <c r="B213" s="40"/>
      <c r="C213" s="40"/>
      <c r="D213" s="41" t="s">
        <v>212</v>
      </c>
      <c r="E213" s="42"/>
      <c r="F213" s="42"/>
      <c r="G213" s="10">
        <f>H213+I213</f>
        <v>7000000</v>
      </c>
      <c r="H213" s="10">
        <f t="shared" si="20"/>
        <v>7000000</v>
      </c>
      <c r="I213" s="10">
        <f t="shared" si="20"/>
        <v>0</v>
      </c>
      <c r="J213" s="10">
        <f t="shared" si="20"/>
        <v>0</v>
      </c>
      <c r="K213" s="43"/>
      <c r="L213" s="20"/>
    </row>
    <row r="214" spans="1:12" s="29" customFormat="1" ht="29.25" customHeight="1" x14ac:dyDescent="0.2">
      <c r="A214" s="26" t="s">
        <v>209</v>
      </c>
      <c r="B214" s="26" t="s">
        <v>175</v>
      </c>
      <c r="C214" s="26" t="s">
        <v>7</v>
      </c>
      <c r="D214" s="48" t="s">
        <v>103</v>
      </c>
      <c r="E214" s="31"/>
      <c r="F214" s="31"/>
      <c r="G214" s="9">
        <f>H214+I214</f>
        <v>7000000</v>
      </c>
      <c r="H214" s="11">
        <f>2000000+2000000+3000000</f>
        <v>7000000</v>
      </c>
      <c r="I214" s="11"/>
      <c r="J214" s="11"/>
      <c r="K214" s="47"/>
    </row>
    <row r="215" spans="1:12" s="39" customFormat="1" ht="67.150000000000006" customHeight="1" x14ac:dyDescent="0.2">
      <c r="A215" s="26"/>
      <c r="B215" s="26"/>
      <c r="C215" s="26"/>
      <c r="D215" s="27"/>
      <c r="E215" s="28" t="s">
        <v>348</v>
      </c>
      <c r="F215" s="28" t="s">
        <v>306</v>
      </c>
      <c r="G215" s="9">
        <f>H215+I215</f>
        <v>5200000</v>
      </c>
      <c r="H215" s="12">
        <f>H217</f>
        <v>5200000</v>
      </c>
      <c r="I215" s="12">
        <f>I217</f>
        <v>0</v>
      </c>
      <c r="J215" s="12">
        <f>J217</f>
        <v>0</v>
      </c>
      <c r="K215" s="35"/>
      <c r="L215" s="29"/>
    </row>
    <row r="216" spans="1:12" s="29" customFormat="1" ht="19.899999999999999" customHeight="1" x14ac:dyDescent="0.2">
      <c r="A216" s="30"/>
      <c r="B216" s="30"/>
      <c r="C216" s="30"/>
      <c r="D216" s="30"/>
      <c r="E216" s="31" t="s">
        <v>2</v>
      </c>
      <c r="F216" s="31"/>
      <c r="G216" s="9"/>
      <c r="H216" s="13"/>
      <c r="I216" s="13"/>
      <c r="J216" s="12"/>
      <c r="K216" s="47"/>
    </row>
    <row r="217" spans="1:12" s="44" customFormat="1" ht="63.6" customHeight="1" x14ac:dyDescent="0.2">
      <c r="A217" s="40" t="s">
        <v>207</v>
      </c>
      <c r="B217" s="40"/>
      <c r="C217" s="40"/>
      <c r="D217" s="41" t="s">
        <v>212</v>
      </c>
      <c r="E217" s="42"/>
      <c r="F217" s="42"/>
      <c r="G217" s="10">
        <f>H217+I217</f>
        <v>5200000</v>
      </c>
      <c r="H217" s="10">
        <f t="shared" ref="H217:J218" si="21">H218</f>
        <v>5200000</v>
      </c>
      <c r="I217" s="10">
        <f t="shared" si="21"/>
        <v>0</v>
      </c>
      <c r="J217" s="10">
        <f t="shared" si="21"/>
        <v>0</v>
      </c>
      <c r="K217" s="43"/>
      <c r="L217" s="20"/>
    </row>
    <row r="218" spans="1:12" s="44" customFormat="1" ht="63.6" customHeight="1" x14ac:dyDescent="0.2">
      <c r="A218" s="40" t="s">
        <v>208</v>
      </c>
      <c r="B218" s="40"/>
      <c r="C218" s="40"/>
      <c r="D218" s="41" t="s">
        <v>212</v>
      </c>
      <c r="E218" s="42"/>
      <c r="F218" s="42"/>
      <c r="G218" s="10">
        <f>H218+I218</f>
        <v>5200000</v>
      </c>
      <c r="H218" s="10">
        <f t="shared" si="21"/>
        <v>5200000</v>
      </c>
      <c r="I218" s="10">
        <f t="shared" si="21"/>
        <v>0</v>
      </c>
      <c r="J218" s="10">
        <f t="shared" si="21"/>
        <v>0</v>
      </c>
      <c r="K218" s="43"/>
      <c r="L218" s="20"/>
    </row>
    <row r="219" spans="1:12" s="29" customFormat="1" ht="29.25" customHeight="1" x14ac:dyDescent="0.2">
      <c r="A219" s="26" t="s">
        <v>209</v>
      </c>
      <c r="B219" s="26" t="s">
        <v>175</v>
      </c>
      <c r="C219" s="26" t="s">
        <v>7</v>
      </c>
      <c r="D219" s="48" t="s">
        <v>103</v>
      </c>
      <c r="E219" s="31"/>
      <c r="F219" s="31"/>
      <c r="G219" s="9">
        <f>H219+I219</f>
        <v>5200000</v>
      </c>
      <c r="H219" s="11">
        <f>2000000+1700000+1500000</f>
        <v>5200000</v>
      </c>
      <c r="I219" s="11"/>
      <c r="J219" s="11"/>
      <c r="K219" s="47"/>
    </row>
    <row r="220" spans="1:12" s="29" customFormat="1" ht="83.25" customHeight="1" x14ac:dyDescent="0.2">
      <c r="A220" s="26"/>
      <c r="B220" s="26"/>
      <c r="C220" s="26"/>
      <c r="D220" s="48"/>
      <c r="E220" s="28" t="s">
        <v>349</v>
      </c>
      <c r="F220" s="28" t="s">
        <v>388</v>
      </c>
      <c r="G220" s="9">
        <f>H220+I220</f>
        <v>1000000</v>
      </c>
      <c r="H220" s="9">
        <f>H222</f>
        <v>100000</v>
      </c>
      <c r="I220" s="9">
        <f>I222</f>
        <v>900000</v>
      </c>
      <c r="J220" s="9">
        <f>J222</f>
        <v>900000</v>
      </c>
      <c r="K220" s="47"/>
    </row>
    <row r="221" spans="1:12" s="29" customFormat="1" ht="19.899999999999999" customHeight="1" x14ac:dyDescent="0.2">
      <c r="A221" s="26"/>
      <c r="B221" s="26"/>
      <c r="C221" s="26"/>
      <c r="D221" s="48"/>
      <c r="E221" s="31" t="s">
        <v>2</v>
      </c>
      <c r="F221" s="31"/>
      <c r="G221" s="9">
        <v>0</v>
      </c>
      <c r="H221" s="12"/>
      <c r="I221" s="12"/>
      <c r="J221" s="12"/>
      <c r="K221" s="47"/>
    </row>
    <row r="222" spans="1:12" s="29" customFormat="1" ht="80.45" customHeight="1" x14ac:dyDescent="0.2">
      <c r="A222" s="32" t="s">
        <v>89</v>
      </c>
      <c r="B222" s="32"/>
      <c r="C222" s="32"/>
      <c r="D222" s="33" t="s">
        <v>211</v>
      </c>
      <c r="E222" s="46"/>
      <c r="F222" s="46"/>
      <c r="G222" s="9">
        <f>H222+I222</f>
        <v>1000000</v>
      </c>
      <c r="H222" s="12">
        <f t="shared" ref="H222:J223" si="22">H223</f>
        <v>100000</v>
      </c>
      <c r="I222" s="12">
        <f t="shared" si="22"/>
        <v>900000</v>
      </c>
      <c r="J222" s="12">
        <f t="shared" si="22"/>
        <v>900000</v>
      </c>
      <c r="K222" s="47"/>
    </row>
    <row r="223" spans="1:12" s="29" customFormat="1" ht="80.45" customHeight="1" x14ac:dyDescent="0.2">
      <c r="A223" s="32" t="s">
        <v>67</v>
      </c>
      <c r="B223" s="32"/>
      <c r="C223" s="32"/>
      <c r="D223" s="33" t="s">
        <v>211</v>
      </c>
      <c r="E223" s="46"/>
      <c r="F223" s="46"/>
      <c r="G223" s="9">
        <f>H223+I223</f>
        <v>1000000</v>
      </c>
      <c r="H223" s="12">
        <f t="shared" si="22"/>
        <v>100000</v>
      </c>
      <c r="I223" s="12">
        <f t="shared" si="22"/>
        <v>900000</v>
      </c>
      <c r="J223" s="12">
        <f t="shared" si="22"/>
        <v>900000</v>
      </c>
      <c r="K223" s="47"/>
    </row>
    <row r="224" spans="1:12" s="29" customFormat="1" ht="29.25" customHeight="1" x14ac:dyDescent="0.2">
      <c r="A224" s="26" t="s">
        <v>215</v>
      </c>
      <c r="B224" s="26" t="s">
        <v>78</v>
      </c>
      <c r="C224" s="26" t="s">
        <v>4</v>
      </c>
      <c r="D224" s="48" t="s">
        <v>180</v>
      </c>
      <c r="E224" s="31"/>
      <c r="F224" s="31"/>
      <c r="G224" s="9">
        <f>H224+I224</f>
        <v>1000000</v>
      </c>
      <c r="H224" s="11">
        <v>100000</v>
      </c>
      <c r="I224" s="11">
        <v>900000</v>
      </c>
      <c r="J224" s="11">
        <v>900000</v>
      </c>
      <c r="K224" s="47"/>
    </row>
    <row r="225" spans="1:12" s="39" customFormat="1" ht="108.6" customHeight="1" x14ac:dyDescent="0.2">
      <c r="A225" s="26"/>
      <c r="B225" s="26"/>
      <c r="C225" s="26"/>
      <c r="D225" s="27"/>
      <c r="E225" s="28" t="s">
        <v>350</v>
      </c>
      <c r="F225" s="28" t="s">
        <v>307</v>
      </c>
      <c r="G225" s="9">
        <f>H225+I225</f>
        <v>12557300</v>
      </c>
      <c r="H225" s="12">
        <f>H227</f>
        <v>12557300</v>
      </c>
      <c r="I225" s="12">
        <f>I227</f>
        <v>0</v>
      </c>
      <c r="J225" s="12">
        <f>J227</f>
        <v>0</v>
      </c>
      <c r="K225" s="47"/>
    </row>
    <row r="226" spans="1:12" s="29" customFormat="1" ht="19.899999999999999" customHeight="1" x14ac:dyDescent="0.2">
      <c r="A226" s="30"/>
      <c r="B226" s="30"/>
      <c r="C226" s="30"/>
      <c r="D226" s="30"/>
      <c r="E226" s="31" t="s">
        <v>2</v>
      </c>
      <c r="F226" s="31"/>
      <c r="G226" s="9"/>
      <c r="H226" s="13"/>
      <c r="I226" s="13"/>
      <c r="J226" s="12"/>
      <c r="K226" s="47"/>
    </row>
    <row r="227" spans="1:12" s="29" customFormat="1" ht="63.6" customHeight="1" x14ac:dyDescent="0.2">
      <c r="A227" s="32" t="s">
        <v>26</v>
      </c>
      <c r="B227" s="32"/>
      <c r="C227" s="32"/>
      <c r="D227" s="33" t="s">
        <v>10</v>
      </c>
      <c r="E227" s="31"/>
      <c r="F227" s="31"/>
      <c r="G227" s="9">
        <f>H227+I227</f>
        <v>12557300</v>
      </c>
      <c r="H227" s="9">
        <f t="shared" ref="H227:J228" si="23">H228</f>
        <v>12557300</v>
      </c>
      <c r="I227" s="9">
        <f t="shared" si="23"/>
        <v>0</v>
      </c>
      <c r="J227" s="9">
        <f t="shared" si="23"/>
        <v>0</v>
      </c>
    </row>
    <row r="228" spans="1:12" s="29" customFormat="1" ht="63.6" customHeight="1" x14ac:dyDescent="0.2">
      <c r="A228" s="32" t="s">
        <v>27</v>
      </c>
      <c r="B228" s="32"/>
      <c r="C228" s="32"/>
      <c r="D228" s="33" t="s">
        <v>10</v>
      </c>
      <c r="E228" s="31"/>
      <c r="F228" s="31"/>
      <c r="G228" s="9">
        <f>H228+I228</f>
        <v>12557300</v>
      </c>
      <c r="H228" s="9">
        <f t="shared" si="23"/>
        <v>12557300</v>
      </c>
      <c r="I228" s="9">
        <f t="shared" si="23"/>
        <v>0</v>
      </c>
      <c r="J228" s="9">
        <f t="shared" si="23"/>
        <v>0</v>
      </c>
    </row>
    <row r="229" spans="1:12" s="29" customFormat="1" ht="44.45" customHeight="1" x14ac:dyDescent="0.2">
      <c r="A229" s="26" t="s">
        <v>210</v>
      </c>
      <c r="B229" s="26" t="s">
        <v>105</v>
      </c>
      <c r="C229" s="26" t="s">
        <v>12</v>
      </c>
      <c r="D229" s="48" t="s">
        <v>248</v>
      </c>
      <c r="E229" s="31"/>
      <c r="F229" s="31"/>
      <c r="G229" s="9">
        <f>H229+I229</f>
        <v>12557300</v>
      </c>
      <c r="H229" s="11">
        <f>11651400+905900</f>
        <v>12557300</v>
      </c>
      <c r="I229" s="11">
        <v>0</v>
      </c>
      <c r="J229" s="11">
        <v>0</v>
      </c>
      <c r="K229" s="47"/>
    </row>
    <row r="230" spans="1:12" s="39" customFormat="1" ht="78" customHeight="1" x14ac:dyDescent="0.2">
      <c r="A230" s="26"/>
      <c r="B230" s="26"/>
      <c r="C230" s="26"/>
      <c r="D230" s="27"/>
      <c r="E230" s="28" t="s">
        <v>250</v>
      </c>
      <c r="F230" s="28" t="s">
        <v>308</v>
      </c>
      <c r="G230" s="9">
        <f>H230+I230</f>
        <v>2601000</v>
      </c>
      <c r="H230" s="12">
        <f>H232</f>
        <v>2601000</v>
      </c>
      <c r="I230" s="12">
        <f>I232</f>
        <v>0</v>
      </c>
      <c r="J230" s="12">
        <f>J232</f>
        <v>0</v>
      </c>
      <c r="K230" s="35"/>
      <c r="L230" s="29"/>
    </row>
    <row r="231" spans="1:12" s="29" customFormat="1" ht="19.899999999999999" customHeight="1" x14ac:dyDescent="0.2">
      <c r="A231" s="30"/>
      <c r="B231" s="30"/>
      <c r="C231" s="30"/>
      <c r="D231" s="30"/>
      <c r="E231" s="31" t="s">
        <v>2</v>
      </c>
      <c r="F231" s="31"/>
      <c r="G231" s="9"/>
      <c r="H231" s="13"/>
      <c r="I231" s="13"/>
      <c r="J231" s="12"/>
      <c r="K231" s="47"/>
    </row>
    <row r="232" spans="1:12" s="29" customFormat="1" ht="63.6" customHeight="1" x14ac:dyDescent="0.2">
      <c r="A232" s="32" t="s">
        <v>44</v>
      </c>
      <c r="B232" s="32"/>
      <c r="C232" s="32"/>
      <c r="D232" s="33" t="s">
        <v>11</v>
      </c>
      <c r="E232" s="31"/>
      <c r="F232" s="31"/>
      <c r="G232" s="9">
        <f>H232+I232</f>
        <v>2601000</v>
      </c>
      <c r="H232" s="9">
        <f>H233</f>
        <v>2601000</v>
      </c>
      <c r="I232" s="9">
        <f>I233</f>
        <v>0</v>
      </c>
      <c r="J232" s="9">
        <f>J233</f>
        <v>0</v>
      </c>
    </row>
    <row r="233" spans="1:12" s="29" customFormat="1" ht="63.6" customHeight="1" x14ac:dyDescent="0.2">
      <c r="A233" s="32" t="s">
        <v>45</v>
      </c>
      <c r="B233" s="32"/>
      <c r="C233" s="32"/>
      <c r="D233" s="33" t="s">
        <v>11</v>
      </c>
      <c r="E233" s="31"/>
      <c r="F233" s="31"/>
      <c r="G233" s="9">
        <f>H233+I233</f>
        <v>2601000</v>
      </c>
      <c r="H233" s="9">
        <f>H234+H235</f>
        <v>2601000</v>
      </c>
      <c r="I233" s="9">
        <f>I234+I235</f>
        <v>0</v>
      </c>
      <c r="J233" s="9">
        <f>J234+J235</f>
        <v>0</v>
      </c>
    </row>
    <row r="234" spans="1:12" s="29" customFormat="1" ht="42.6" customHeight="1" x14ac:dyDescent="0.2">
      <c r="A234" s="26" t="s">
        <v>104</v>
      </c>
      <c r="B234" s="26" t="s">
        <v>105</v>
      </c>
      <c r="C234" s="26" t="s">
        <v>12</v>
      </c>
      <c r="D234" s="48" t="s">
        <v>249</v>
      </c>
      <c r="E234" s="31"/>
      <c r="F234" s="31"/>
      <c r="G234" s="9">
        <f>H234+I234</f>
        <v>2531000</v>
      </c>
      <c r="H234" s="11">
        <v>2531000</v>
      </c>
      <c r="I234" s="11"/>
      <c r="J234" s="11"/>
      <c r="K234" s="47"/>
    </row>
    <row r="235" spans="1:12" s="29" customFormat="1" ht="49.15" customHeight="1" x14ac:dyDescent="0.2">
      <c r="A235" s="26" t="s">
        <v>106</v>
      </c>
      <c r="B235" s="26" t="s">
        <v>107</v>
      </c>
      <c r="C235" s="26" t="s">
        <v>12</v>
      </c>
      <c r="D235" s="48" t="s">
        <v>100</v>
      </c>
      <c r="E235" s="31"/>
      <c r="F235" s="31"/>
      <c r="G235" s="9">
        <f>H235+I235</f>
        <v>70000</v>
      </c>
      <c r="H235" s="11">
        <v>70000</v>
      </c>
      <c r="I235" s="11">
        <v>0</v>
      </c>
      <c r="J235" s="11">
        <v>0</v>
      </c>
      <c r="K235" s="47"/>
    </row>
    <row r="236" spans="1:12" s="39" customFormat="1" ht="83.25" customHeight="1" x14ac:dyDescent="0.2">
      <c r="A236" s="26"/>
      <c r="B236" s="26"/>
      <c r="C236" s="26"/>
      <c r="D236" s="27"/>
      <c r="E236" s="28" t="s">
        <v>351</v>
      </c>
      <c r="F236" s="28" t="s">
        <v>320</v>
      </c>
      <c r="G236" s="9">
        <f>H236+I236</f>
        <v>900000</v>
      </c>
      <c r="H236" s="12">
        <f>H238</f>
        <v>900000</v>
      </c>
      <c r="I236" s="12">
        <f>I238</f>
        <v>0</v>
      </c>
      <c r="J236" s="12">
        <f>J238</f>
        <v>0</v>
      </c>
      <c r="K236" s="35"/>
      <c r="L236" s="29"/>
    </row>
    <row r="237" spans="1:12" s="29" customFormat="1" ht="19.899999999999999" customHeight="1" x14ac:dyDescent="0.2">
      <c r="A237" s="30"/>
      <c r="B237" s="30"/>
      <c r="C237" s="30"/>
      <c r="D237" s="30"/>
      <c r="E237" s="31" t="s">
        <v>2</v>
      </c>
      <c r="F237" s="31"/>
      <c r="G237" s="9"/>
      <c r="H237" s="13"/>
      <c r="I237" s="13"/>
      <c r="J237" s="12"/>
      <c r="K237" s="47"/>
    </row>
    <row r="238" spans="1:12" s="44" customFormat="1" ht="63.6" customHeight="1" x14ac:dyDescent="0.2">
      <c r="A238" s="40" t="s">
        <v>182</v>
      </c>
      <c r="B238" s="40"/>
      <c r="C238" s="40"/>
      <c r="D238" s="41" t="s">
        <v>184</v>
      </c>
      <c r="E238" s="42"/>
      <c r="F238" s="42"/>
      <c r="G238" s="10">
        <f>H238+I238</f>
        <v>900000</v>
      </c>
      <c r="H238" s="10">
        <f t="shared" ref="H238:J239" si="24">H239</f>
        <v>900000</v>
      </c>
      <c r="I238" s="10">
        <f t="shared" si="24"/>
        <v>0</v>
      </c>
      <c r="J238" s="10">
        <f t="shared" si="24"/>
        <v>0</v>
      </c>
      <c r="K238" s="43"/>
      <c r="L238" s="20"/>
    </row>
    <row r="239" spans="1:12" s="44" customFormat="1" ht="63.6" customHeight="1" x14ac:dyDescent="0.2">
      <c r="A239" s="40" t="s">
        <v>183</v>
      </c>
      <c r="B239" s="40"/>
      <c r="C239" s="40"/>
      <c r="D239" s="41" t="s">
        <v>184</v>
      </c>
      <c r="E239" s="42"/>
      <c r="F239" s="42"/>
      <c r="G239" s="10">
        <f>H239+I239</f>
        <v>900000</v>
      </c>
      <c r="H239" s="10">
        <f t="shared" si="24"/>
        <v>900000</v>
      </c>
      <c r="I239" s="10">
        <f t="shared" si="24"/>
        <v>0</v>
      </c>
      <c r="J239" s="10">
        <f t="shared" si="24"/>
        <v>0</v>
      </c>
      <c r="K239" s="43"/>
      <c r="L239" s="20"/>
    </row>
    <row r="240" spans="1:12" s="29" customFormat="1" ht="29.25" customHeight="1" x14ac:dyDescent="0.2">
      <c r="A240" s="26" t="s">
        <v>196</v>
      </c>
      <c r="B240" s="26" t="s">
        <v>109</v>
      </c>
      <c r="C240" s="26" t="s">
        <v>15</v>
      </c>
      <c r="D240" s="48" t="s">
        <v>108</v>
      </c>
      <c r="E240" s="31"/>
      <c r="F240" s="31"/>
      <c r="G240" s="9">
        <f>H240+I240</f>
        <v>900000</v>
      </c>
      <c r="H240" s="11">
        <v>900000</v>
      </c>
      <c r="I240" s="11"/>
      <c r="J240" s="11"/>
      <c r="K240" s="47"/>
    </row>
    <row r="241" spans="1:13" s="39" customFormat="1" ht="70.900000000000006" customHeight="1" x14ac:dyDescent="0.2">
      <c r="A241" s="26"/>
      <c r="B241" s="26"/>
      <c r="C241" s="26"/>
      <c r="D241" s="27"/>
      <c r="E241" s="28" t="s">
        <v>227</v>
      </c>
      <c r="F241" s="28" t="s">
        <v>309</v>
      </c>
      <c r="G241" s="9">
        <f>H241+I241</f>
        <v>572979300</v>
      </c>
      <c r="H241" s="12">
        <f>H243</f>
        <v>206920620</v>
      </c>
      <c r="I241" s="12">
        <f>I243</f>
        <v>366058680</v>
      </c>
      <c r="J241" s="12">
        <f>J243</f>
        <v>366058680</v>
      </c>
      <c r="K241" s="35"/>
      <c r="L241" s="29"/>
    </row>
    <row r="242" spans="1:13" s="29" customFormat="1" ht="19.899999999999999" customHeight="1" x14ac:dyDescent="0.2">
      <c r="A242" s="30"/>
      <c r="B242" s="30"/>
      <c r="C242" s="30"/>
      <c r="D242" s="30"/>
      <c r="E242" s="31" t="s">
        <v>2</v>
      </c>
      <c r="F242" s="31"/>
      <c r="G242" s="9"/>
      <c r="H242" s="13"/>
      <c r="I242" s="13"/>
      <c r="J242" s="12"/>
      <c r="K242" s="47"/>
    </row>
    <row r="243" spans="1:13" s="44" customFormat="1" ht="76.900000000000006" customHeight="1" x14ac:dyDescent="0.2">
      <c r="A243" s="40" t="s">
        <v>228</v>
      </c>
      <c r="B243" s="40"/>
      <c r="C243" s="40"/>
      <c r="D243" s="41" t="s">
        <v>231</v>
      </c>
      <c r="E243" s="42"/>
      <c r="F243" s="42"/>
      <c r="G243" s="10">
        <f>H243+I243</f>
        <v>572979300</v>
      </c>
      <c r="H243" s="10">
        <f t="shared" ref="H243:J244" si="25">H244</f>
        <v>206920620</v>
      </c>
      <c r="I243" s="10">
        <f t="shared" si="25"/>
        <v>366058680</v>
      </c>
      <c r="J243" s="10">
        <f t="shared" si="25"/>
        <v>366058680</v>
      </c>
      <c r="K243" s="43"/>
      <c r="L243" s="20"/>
    </row>
    <row r="244" spans="1:13" s="44" customFormat="1" ht="63.6" customHeight="1" x14ac:dyDescent="0.2">
      <c r="A244" s="40" t="s">
        <v>229</v>
      </c>
      <c r="B244" s="40"/>
      <c r="C244" s="40"/>
      <c r="D244" s="41" t="s">
        <v>231</v>
      </c>
      <c r="E244" s="42"/>
      <c r="F244" s="42"/>
      <c r="G244" s="10">
        <f>H244+I244</f>
        <v>572979300</v>
      </c>
      <c r="H244" s="10">
        <f t="shared" si="25"/>
        <v>206920620</v>
      </c>
      <c r="I244" s="10">
        <f t="shared" si="25"/>
        <v>366058680</v>
      </c>
      <c r="J244" s="10">
        <f t="shared" si="25"/>
        <v>366058680</v>
      </c>
      <c r="K244" s="43"/>
      <c r="L244" s="20"/>
    </row>
    <row r="245" spans="1:13" s="29" customFormat="1" ht="61.15" customHeight="1" x14ac:dyDescent="0.2">
      <c r="A245" s="26" t="s">
        <v>230</v>
      </c>
      <c r="B245" s="26" t="s">
        <v>224</v>
      </c>
      <c r="C245" s="26" t="s">
        <v>8</v>
      </c>
      <c r="D245" s="48" t="s">
        <v>226</v>
      </c>
      <c r="E245" s="4"/>
      <c r="F245" s="5"/>
      <c r="G245" s="9">
        <f>H245+I245</f>
        <v>572979300</v>
      </c>
      <c r="H245" s="11">
        <v>206920620</v>
      </c>
      <c r="I245" s="79">
        <v>366058680</v>
      </c>
      <c r="J245" s="79">
        <v>366058680</v>
      </c>
      <c r="K245" s="47"/>
    </row>
    <row r="246" spans="1:13" s="39" customFormat="1" ht="95.45" customHeight="1" x14ac:dyDescent="0.2">
      <c r="A246" s="26"/>
      <c r="B246" s="26"/>
      <c r="C246" s="26"/>
      <c r="D246" s="27"/>
      <c r="E246" s="28" t="s">
        <v>352</v>
      </c>
      <c r="F246" s="28" t="s">
        <v>310</v>
      </c>
      <c r="G246" s="9">
        <f>H246+I246</f>
        <v>42473850</v>
      </c>
      <c r="H246" s="12">
        <f>H248</f>
        <v>2473850</v>
      </c>
      <c r="I246" s="12">
        <f>I248</f>
        <v>40000000</v>
      </c>
      <c r="J246" s="12">
        <f>J248</f>
        <v>40000000</v>
      </c>
      <c r="K246" s="47"/>
    </row>
    <row r="247" spans="1:13" s="29" customFormat="1" ht="19.899999999999999" customHeight="1" x14ac:dyDescent="0.2">
      <c r="A247" s="30"/>
      <c r="B247" s="30"/>
      <c r="C247" s="30"/>
      <c r="D247" s="30"/>
      <c r="E247" s="31" t="s">
        <v>2</v>
      </c>
      <c r="F247" s="31"/>
      <c r="G247" s="9"/>
      <c r="H247" s="13"/>
      <c r="I247" s="13"/>
      <c r="J247" s="12"/>
      <c r="K247" s="47"/>
    </row>
    <row r="248" spans="1:13" s="44" customFormat="1" ht="63.6" customHeight="1" x14ac:dyDescent="0.2">
      <c r="A248" s="40" t="s">
        <v>79</v>
      </c>
      <c r="B248" s="40"/>
      <c r="C248" s="40"/>
      <c r="D248" s="41" t="s">
        <v>283</v>
      </c>
      <c r="E248" s="42"/>
      <c r="F248" s="42"/>
      <c r="G248" s="10">
        <f>H248+I248</f>
        <v>42473850</v>
      </c>
      <c r="H248" s="10">
        <f t="shared" ref="H248:J249" si="26">H249</f>
        <v>2473850</v>
      </c>
      <c r="I248" s="10">
        <f t="shared" si="26"/>
        <v>40000000</v>
      </c>
      <c r="J248" s="10">
        <f t="shared" si="26"/>
        <v>40000000</v>
      </c>
      <c r="K248" s="43"/>
      <c r="L248" s="20"/>
    </row>
    <row r="249" spans="1:13" s="29" customFormat="1" ht="63.6" customHeight="1" x14ac:dyDescent="0.2">
      <c r="A249" s="32" t="s">
        <v>80</v>
      </c>
      <c r="B249" s="32"/>
      <c r="C249" s="32"/>
      <c r="D249" s="33" t="s">
        <v>283</v>
      </c>
      <c r="E249" s="31"/>
      <c r="F249" s="31"/>
      <c r="G249" s="9">
        <f>H249+I249</f>
        <v>42473850</v>
      </c>
      <c r="H249" s="9">
        <f t="shared" si="26"/>
        <v>2473850</v>
      </c>
      <c r="I249" s="9">
        <f t="shared" si="26"/>
        <v>40000000</v>
      </c>
      <c r="J249" s="9">
        <f t="shared" si="26"/>
        <v>40000000</v>
      </c>
    </row>
    <row r="250" spans="1:13" s="29" customFormat="1" ht="61.15" customHeight="1" x14ac:dyDescent="0.2">
      <c r="A250" s="26" t="s">
        <v>232</v>
      </c>
      <c r="B250" s="26" t="s">
        <v>224</v>
      </c>
      <c r="C250" s="26" t="s">
        <v>8</v>
      </c>
      <c r="D250" s="48" t="s">
        <v>226</v>
      </c>
      <c r="E250" s="4"/>
      <c r="F250" s="5"/>
      <c r="G250" s="9">
        <f>H250+I250</f>
        <v>42473850</v>
      </c>
      <c r="H250" s="11">
        <v>2473850</v>
      </c>
      <c r="I250" s="79">
        <f>15000000+25000000</f>
        <v>40000000</v>
      </c>
      <c r="J250" s="79">
        <f>15000000+25000000</f>
        <v>40000000</v>
      </c>
      <c r="K250" s="47"/>
    </row>
    <row r="251" spans="1:13" s="39" customFormat="1" ht="66.599999999999994" customHeight="1" x14ac:dyDescent="0.2">
      <c r="A251" s="26"/>
      <c r="B251" s="26"/>
      <c r="C251" s="26"/>
      <c r="D251" s="27"/>
      <c r="E251" s="28" t="s">
        <v>353</v>
      </c>
      <c r="F251" s="28" t="s">
        <v>311</v>
      </c>
      <c r="G251" s="9">
        <f>H251+I251</f>
        <v>81424100</v>
      </c>
      <c r="H251" s="12">
        <f>H253</f>
        <v>78424100</v>
      </c>
      <c r="I251" s="12">
        <f>I253</f>
        <v>3000000</v>
      </c>
      <c r="J251" s="12">
        <f>J253</f>
        <v>3000000</v>
      </c>
      <c r="K251" s="35"/>
      <c r="L251" s="29"/>
    </row>
    <row r="252" spans="1:13" s="29" customFormat="1" ht="19.899999999999999" customHeight="1" x14ac:dyDescent="0.2">
      <c r="A252" s="30"/>
      <c r="B252" s="30"/>
      <c r="C252" s="30"/>
      <c r="D252" s="30"/>
      <c r="E252" s="31" t="s">
        <v>2</v>
      </c>
      <c r="F252" s="31"/>
      <c r="G252" s="9"/>
      <c r="H252" s="13"/>
      <c r="I252" s="13"/>
      <c r="J252" s="12"/>
      <c r="K252" s="47"/>
    </row>
    <row r="253" spans="1:13" s="44" customFormat="1" ht="63.6" customHeight="1" x14ac:dyDescent="0.2">
      <c r="A253" s="40">
        <v>3700000</v>
      </c>
      <c r="B253" s="40"/>
      <c r="C253" s="40"/>
      <c r="D253" s="41" t="s">
        <v>233</v>
      </c>
      <c r="E253" s="42"/>
      <c r="F253" s="42"/>
      <c r="G253" s="10">
        <f t="shared" ref="G253:G261" si="27">H253+I253</f>
        <v>81424100</v>
      </c>
      <c r="H253" s="10">
        <f t="shared" ref="H253:J254" si="28">H254</f>
        <v>78424100</v>
      </c>
      <c r="I253" s="10">
        <f t="shared" si="28"/>
        <v>3000000</v>
      </c>
      <c r="J253" s="10">
        <f t="shared" si="28"/>
        <v>3000000</v>
      </c>
      <c r="K253" s="43"/>
      <c r="L253" s="20"/>
    </row>
    <row r="254" spans="1:13" s="29" customFormat="1" ht="63.6" customHeight="1" x14ac:dyDescent="0.2">
      <c r="A254" s="32" t="s">
        <v>234</v>
      </c>
      <c r="B254" s="32"/>
      <c r="C254" s="32"/>
      <c r="D254" s="33" t="s">
        <v>233</v>
      </c>
      <c r="E254" s="31"/>
      <c r="F254" s="31"/>
      <c r="G254" s="9">
        <f t="shared" si="27"/>
        <v>81424100</v>
      </c>
      <c r="H254" s="9">
        <f t="shared" si="28"/>
        <v>78424100</v>
      </c>
      <c r="I254" s="9">
        <f t="shared" si="28"/>
        <v>3000000</v>
      </c>
      <c r="J254" s="9">
        <f t="shared" si="28"/>
        <v>3000000</v>
      </c>
    </row>
    <row r="255" spans="1:13" s="29" customFormat="1" ht="61.15" customHeight="1" x14ac:dyDescent="0.2">
      <c r="A255" s="26" t="s">
        <v>235</v>
      </c>
      <c r="B255" s="26" t="s">
        <v>224</v>
      </c>
      <c r="C255" s="26" t="s">
        <v>8</v>
      </c>
      <c r="D255" s="48" t="s">
        <v>236</v>
      </c>
      <c r="E255" s="4"/>
      <c r="F255" s="5"/>
      <c r="G255" s="9">
        <f>H255+I255</f>
        <v>81424100</v>
      </c>
      <c r="H255" s="11">
        <v>78424100</v>
      </c>
      <c r="I255" s="79">
        <v>3000000</v>
      </c>
      <c r="J255" s="79">
        <v>3000000</v>
      </c>
      <c r="K255" s="47"/>
    </row>
    <row r="256" spans="1:13" s="29" customFormat="1" ht="66.599999999999994" customHeight="1" x14ac:dyDescent="0.2">
      <c r="A256" s="49"/>
      <c r="B256" s="49"/>
      <c r="C256" s="49"/>
      <c r="D256" s="50"/>
      <c r="E256" s="51" t="s">
        <v>354</v>
      </c>
      <c r="F256" s="51" t="s">
        <v>284</v>
      </c>
      <c r="G256" s="82">
        <f t="shared" si="27"/>
        <v>500000</v>
      </c>
      <c r="H256" s="17">
        <f>H258</f>
        <v>500000</v>
      </c>
      <c r="I256" s="17">
        <f>I258</f>
        <v>0</v>
      </c>
      <c r="J256" s="17">
        <f>J258</f>
        <v>0</v>
      </c>
      <c r="K256" s="47"/>
      <c r="L256" s="47"/>
      <c r="M256" s="47"/>
    </row>
    <row r="257" spans="1:12" s="29" customFormat="1" ht="19.899999999999999" customHeight="1" x14ac:dyDescent="0.2">
      <c r="A257" s="30"/>
      <c r="B257" s="30"/>
      <c r="C257" s="30"/>
      <c r="D257" s="30"/>
      <c r="E257" s="31" t="s">
        <v>2</v>
      </c>
      <c r="F257" s="31"/>
      <c r="G257" s="9">
        <f t="shared" si="27"/>
        <v>0</v>
      </c>
      <c r="H257" s="13"/>
      <c r="I257" s="13"/>
      <c r="J257" s="12"/>
      <c r="K257" s="47"/>
    </row>
    <row r="258" spans="1:12" s="44" customFormat="1" ht="63.6" customHeight="1" x14ac:dyDescent="0.2">
      <c r="A258" s="40" t="s">
        <v>72</v>
      </c>
      <c r="B258" s="40"/>
      <c r="C258" s="40"/>
      <c r="D258" s="41" t="s">
        <v>22</v>
      </c>
      <c r="E258" s="42"/>
      <c r="F258" s="42"/>
      <c r="G258" s="10">
        <f t="shared" si="27"/>
        <v>500000</v>
      </c>
      <c r="H258" s="10">
        <f t="shared" ref="H258:J259" si="29">H259</f>
        <v>500000</v>
      </c>
      <c r="I258" s="10">
        <f t="shared" si="29"/>
        <v>0</v>
      </c>
      <c r="J258" s="10">
        <f t="shared" si="29"/>
        <v>0</v>
      </c>
      <c r="K258" s="43"/>
      <c r="L258" s="20"/>
    </row>
    <row r="259" spans="1:12" s="29" customFormat="1" ht="63.6" customHeight="1" x14ac:dyDescent="0.2">
      <c r="A259" s="32" t="s">
        <v>73</v>
      </c>
      <c r="B259" s="32"/>
      <c r="C259" s="32"/>
      <c r="D259" s="33" t="s">
        <v>22</v>
      </c>
      <c r="E259" s="31"/>
      <c r="F259" s="31"/>
      <c r="G259" s="9">
        <f t="shared" si="27"/>
        <v>500000</v>
      </c>
      <c r="H259" s="9">
        <f t="shared" si="29"/>
        <v>500000</v>
      </c>
      <c r="I259" s="9">
        <f t="shared" si="29"/>
        <v>0</v>
      </c>
      <c r="J259" s="9">
        <f t="shared" si="29"/>
        <v>0</v>
      </c>
    </row>
    <row r="260" spans="1:12" s="29" customFormat="1" ht="36" customHeight="1" x14ac:dyDescent="0.2">
      <c r="A260" s="26" t="s">
        <v>279</v>
      </c>
      <c r="B260" s="26" t="s">
        <v>280</v>
      </c>
      <c r="C260" s="26" t="s">
        <v>281</v>
      </c>
      <c r="D260" s="48" t="s">
        <v>282</v>
      </c>
      <c r="E260" s="4"/>
      <c r="F260" s="5"/>
      <c r="G260" s="9">
        <f t="shared" si="27"/>
        <v>500000</v>
      </c>
      <c r="H260" s="11">
        <v>500000</v>
      </c>
      <c r="I260" s="9"/>
      <c r="J260" s="9"/>
      <c r="K260" s="47"/>
    </row>
    <row r="261" spans="1:12" s="29" customFormat="1" ht="66.599999999999994" customHeight="1" x14ac:dyDescent="0.2">
      <c r="A261" s="26"/>
      <c r="B261" s="26"/>
      <c r="C261" s="26"/>
      <c r="D261" s="27"/>
      <c r="E261" s="28" t="s">
        <v>355</v>
      </c>
      <c r="F261" s="28" t="s">
        <v>312</v>
      </c>
      <c r="G261" s="9">
        <f t="shared" si="27"/>
        <v>430279015.02999997</v>
      </c>
      <c r="H261" s="12">
        <f>H263+H267</f>
        <v>357279015.02999997</v>
      </c>
      <c r="I261" s="12">
        <f>I263+I267</f>
        <v>73000000</v>
      </c>
      <c r="J261" s="12">
        <f>J263+J267</f>
        <v>73000000</v>
      </c>
      <c r="K261" s="47"/>
    </row>
    <row r="262" spans="1:12" s="29" customFormat="1" ht="19.899999999999999" customHeight="1" x14ac:dyDescent="0.2">
      <c r="A262" s="30"/>
      <c r="B262" s="30"/>
      <c r="C262" s="30"/>
      <c r="D262" s="30"/>
      <c r="E262" s="31" t="s">
        <v>2</v>
      </c>
      <c r="F262" s="31"/>
      <c r="G262" s="9"/>
      <c r="H262" s="13"/>
      <c r="I262" s="13"/>
      <c r="J262" s="12"/>
      <c r="K262" s="47"/>
    </row>
    <row r="263" spans="1:12" s="44" customFormat="1" ht="63.6" customHeight="1" x14ac:dyDescent="0.2">
      <c r="A263" s="40" t="s">
        <v>228</v>
      </c>
      <c r="B263" s="40"/>
      <c r="C263" s="40"/>
      <c r="D263" s="41" t="s">
        <v>231</v>
      </c>
      <c r="E263" s="42"/>
      <c r="F263" s="42"/>
      <c r="G263" s="10">
        <f t="shared" ref="G263:G274" si="30">H263+I263</f>
        <v>427279015.02999997</v>
      </c>
      <c r="H263" s="10">
        <f>H264</f>
        <v>357279015.02999997</v>
      </c>
      <c r="I263" s="10">
        <f>I264</f>
        <v>70000000</v>
      </c>
      <c r="J263" s="10">
        <f>J264</f>
        <v>70000000</v>
      </c>
      <c r="K263" s="43"/>
      <c r="L263" s="20"/>
    </row>
    <row r="264" spans="1:12" s="44" customFormat="1" ht="63.6" customHeight="1" x14ac:dyDescent="0.2">
      <c r="A264" s="40" t="s">
        <v>229</v>
      </c>
      <c r="B264" s="40"/>
      <c r="C264" s="40"/>
      <c r="D264" s="41" t="s">
        <v>231</v>
      </c>
      <c r="E264" s="42"/>
      <c r="F264" s="42"/>
      <c r="G264" s="10">
        <f>G265+G266</f>
        <v>427279015.02999997</v>
      </c>
      <c r="H264" s="10">
        <f>H265+H266</f>
        <v>357279015.02999997</v>
      </c>
      <c r="I264" s="10">
        <f>I265+I266</f>
        <v>70000000</v>
      </c>
      <c r="J264" s="10">
        <f>J265+J266</f>
        <v>70000000</v>
      </c>
      <c r="K264" s="43"/>
      <c r="L264" s="20"/>
    </row>
    <row r="265" spans="1:12" s="29" customFormat="1" ht="61.15" customHeight="1" x14ac:dyDescent="0.2">
      <c r="A265" s="26" t="s">
        <v>230</v>
      </c>
      <c r="B265" s="26" t="s">
        <v>224</v>
      </c>
      <c r="C265" s="26" t="s">
        <v>8</v>
      </c>
      <c r="D265" s="48" t="s">
        <v>226</v>
      </c>
      <c r="E265" s="4"/>
      <c r="F265" s="5"/>
      <c r="G265" s="9">
        <f t="shared" si="30"/>
        <v>426000000</v>
      </c>
      <c r="H265" s="11">
        <v>356000000</v>
      </c>
      <c r="I265" s="79">
        <v>70000000</v>
      </c>
      <c r="J265" s="79">
        <v>70000000</v>
      </c>
      <c r="K265" s="47"/>
    </row>
    <row r="266" spans="1:12" ht="29.25" customHeight="1" x14ac:dyDescent="0.2">
      <c r="A266" s="26" t="s">
        <v>403</v>
      </c>
      <c r="B266" s="26">
        <v>8240</v>
      </c>
      <c r="C266" s="26" t="s">
        <v>404</v>
      </c>
      <c r="D266" s="48" t="s">
        <v>402</v>
      </c>
      <c r="E266" s="3"/>
      <c r="F266" s="83"/>
      <c r="G266" s="10">
        <f>H266+I266</f>
        <v>1279015.03</v>
      </c>
      <c r="H266" s="80">
        <v>1279015.03</v>
      </c>
      <c r="I266" s="10"/>
      <c r="J266" s="10"/>
    </row>
    <row r="267" spans="1:12" s="44" customFormat="1" ht="63.6" customHeight="1" x14ac:dyDescent="0.2">
      <c r="A267" s="40" t="s">
        <v>79</v>
      </c>
      <c r="B267" s="40"/>
      <c r="C267" s="40"/>
      <c r="D267" s="41" t="s">
        <v>283</v>
      </c>
      <c r="E267" s="42"/>
      <c r="F267" s="42"/>
      <c r="G267" s="10">
        <f t="shared" si="30"/>
        <v>3000000</v>
      </c>
      <c r="H267" s="10">
        <f t="shared" ref="H267:J268" si="31">H268</f>
        <v>0</v>
      </c>
      <c r="I267" s="10">
        <f t="shared" si="31"/>
        <v>3000000</v>
      </c>
      <c r="J267" s="10">
        <f t="shared" si="31"/>
        <v>3000000</v>
      </c>
      <c r="K267" s="43"/>
      <c r="L267" s="20"/>
    </row>
    <row r="268" spans="1:12" s="29" customFormat="1" ht="63.6" customHeight="1" x14ac:dyDescent="0.2">
      <c r="A268" s="32" t="s">
        <v>80</v>
      </c>
      <c r="B268" s="32"/>
      <c r="C268" s="32"/>
      <c r="D268" s="33" t="s">
        <v>283</v>
      </c>
      <c r="E268" s="31"/>
      <c r="F268" s="31"/>
      <c r="G268" s="9">
        <f t="shared" si="30"/>
        <v>3000000</v>
      </c>
      <c r="H268" s="9">
        <f t="shared" si="31"/>
        <v>0</v>
      </c>
      <c r="I268" s="9">
        <f t="shared" si="31"/>
        <v>3000000</v>
      </c>
      <c r="J268" s="9">
        <f t="shared" si="31"/>
        <v>3000000</v>
      </c>
    </row>
    <row r="269" spans="1:12" s="29" customFormat="1" ht="56.25" x14ac:dyDescent="0.2">
      <c r="A269" s="26" t="s">
        <v>232</v>
      </c>
      <c r="B269" s="26" t="s">
        <v>224</v>
      </c>
      <c r="C269" s="26" t="s">
        <v>8</v>
      </c>
      <c r="D269" s="48" t="s">
        <v>226</v>
      </c>
      <c r="E269" s="4"/>
      <c r="F269" s="5"/>
      <c r="G269" s="9">
        <f t="shared" si="30"/>
        <v>3000000</v>
      </c>
      <c r="H269" s="11">
        <v>0</v>
      </c>
      <c r="I269" s="79">
        <v>3000000</v>
      </c>
      <c r="J269" s="79">
        <v>3000000</v>
      </c>
      <c r="K269" s="47"/>
    </row>
    <row r="270" spans="1:12" s="39" customFormat="1" ht="66.599999999999994" customHeight="1" x14ac:dyDescent="0.2">
      <c r="A270" s="26"/>
      <c r="B270" s="26"/>
      <c r="C270" s="26"/>
      <c r="D270" s="27"/>
      <c r="E270" s="28" t="s">
        <v>356</v>
      </c>
      <c r="F270" s="28" t="s">
        <v>313</v>
      </c>
      <c r="G270" s="9">
        <f t="shared" si="30"/>
        <v>200000</v>
      </c>
      <c r="H270" s="12">
        <f>H272</f>
        <v>200000</v>
      </c>
      <c r="I270" s="12">
        <f>I272</f>
        <v>0</v>
      </c>
      <c r="J270" s="12">
        <f>J272</f>
        <v>0</v>
      </c>
      <c r="K270" s="35"/>
      <c r="L270" s="29"/>
    </row>
    <row r="271" spans="1:12" s="29" customFormat="1" ht="19.899999999999999" customHeight="1" x14ac:dyDescent="0.2">
      <c r="A271" s="30"/>
      <c r="B271" s="30"/>
      <c r="C271" s="30"/>
      <c r="D271" s="30"/>
      <c r="E271" s="31" t="s">
        <v>2</v>
      </c>
      <c r="F271" s="31"/>
      <c r="G271" s="9">
        <f t="shared" si="30"/>
        <v>0</v>
      </c>
      <c r="H271" s="13"/>
      <c r="I271" s="13"/>
      <c r="J271" s="12"/>
      <c r="K271" s="47"/>
    </row>
    <row r="272" spans="1:12" s="44" customFormat="1" ht="63.6" customHeight="1" x14ac:dyDescent="0.2">
      <c r="A272" s="40" t="s">
        <v>285</v>
      </c>
      <c r="B272" s="40"/>
      <c r="C272" s="40"/>
      <c r="D272" s="41" t="s">
        <v>286</v>
      </c>
      <c r="E272" s="42"/>
      <c r="F272" s="42"/>
      <c r="G272" s="10">
        <f t="shared" si="30"/>
        <v>200000</v>
      </c>
      <c r="H272" s="10">
        <f t="shared" ref="H272:J273" si="32">H273</f>
        <v>200000</v>
      </c>
      <c r="I272" s="10">
        <f t="shared" si="32"/>
        <v>0</v>
      </c>
      <c r="J272" s="10">
        <f t="shared" si="32"/>
        <v>0</v>
      </c>
      <c r="K272" s="43"/>
      <c r="L272" s="20"/>
    </row>
    <row r="273" spans="1:11" s="29" customFormat="1" ht="63.6" customHeight="1" x14ac:dyDescent="0.2">
      <c r="A273" s="32" t="s">
        <v>287</v>
      </c>
      <c r="B273" s="32"/>
      <c r="C273" s="32"/>
      <c r="D273" s="33" t="s">
        <v>286</v>
      </c>
      <c r="E273" s="31"/>
      <c r="F273" s="31"/>
      <c r="G273" s="9">
        <f t="shared" si="30"/>
        <v>200000</v>
      </c>
      <c r="H273" s="9">
        <f t="shared" si="32"/>
        <v>200000</v>
      </c>
      <c r="I273" s="9">
        <f t="shared" si="32"/>
        <v>0</v>
      </c>
      <c r="J273" s="9">
        <f t="shared" si="32"/>
        <v>0</v>
      </c>
    </row>
    <row r="274" spans="1:11" s="29" customFormat="1" ht="42" customHeight="1" x14ac:dyDescent="0.2">
      <c r="A274" s="58" t="s">
        <v>288</v>
      </c>
      <c r="B274" s="58" t="s">
        <v>289</v>
      </c>
      <c r="C274" s="58" t="s">
        <v>260</v>
      </c>
      <c r="D274" s="48" t="s">
        <v>290</v>
      </c>
      <c r="E274" s="46"/>
      <c r="F274" s="46"/>
      <c r="G274" s="9">
        <f t="shared" si="30"/>
        <v>200000</v>
      </c>
      <c r="H274" s="11">
        <v>200000</v>
      </c>
      <c r="I274" s="11"/>
      <c r="J274" s="11"/>
      <c r="K274" s="35"/>
    </row>
    <row r="275" spans="1:11" ht="56.45" customHeight="1" x14ac:dyDescent="0.2">
      <c r="A275" s="59"/>
      <c r="B275" s="59"/>
      <c r="C275" s="59"/>
      <c r="D275" s="3"/>
      <c r="E275" s="28" t="s">
        <v>379</v>
      </c>
      <c r="F275" s="28" t="s">
        <v>381</v>
      </c>
      <c r="G275" s="81">
        <f>G277</f>
        <v>6213240</v>
      </c>
      <c r="H275" s="81">
        <f>H277</f>
        <v>6213240</v>
      </c>
      <c r="I275" s="81">
        <f>I277</f>
        <v>0</v>
      </c>
      <c r="J275" s="81">
        <f>J277</f>
        <v>0</v>
      </c>
      <c r="K275" s="47"/>
    </row>
    <row r="276" spans="1:11" s="29" customFormat="1" ht="19.899999999999999" customHeight="1" x14ac:dyDescent="0.2">
      <c r="A276" s="30" t="s">
        <v>380</v>
      </c>
      <c r="B276" s="30"/>
      <c r="C276" s="30"/>
      <c r="D276" s="30"/>
      <c r="E276" s="31" t="s">
        <v>2</v>
      </c>
      <c r="F276" s="31"/>
      <c r="G276" s="9">
        <f>H276+I276</f>
        <v>0</v>
      </c>
      <c r="H276" s="13"/>
      <c r="I276" s="13"/>
      <c r="J276" s="12"/>
      <c r="K276" s="47"/>
    </row>
    <row r="277" spans="1:11" s="29" customFormat="1" ht="58.15" customHeight="1" x14ac:dyDescent="0.2">
      <c r="A277" s="32" t="s">
        <v>44</v>
      </c>
      <c r="B277" s="32"/>
      <c r="C277" s="32"/>
      <c r="D277" s="33" t="s">
        <v>11</v>
      </c>
      <c r="E277" s="31"/>
      <c r="F277" s="31"/>
      <c r="G277" s="9">
        <f t="shared" ref="G277:J278" si="33">G278</f>
        <v>6213240</v>
      </c>
      <c r="H277" s="9">
        <f t="shared" si="33"/>
        <v>6213240</v>
      </c>
      <c r="I277" s="9">
        <f t="shared" si="33"/>
        <v>0</v>
      </c>
      <c r="J277" s="9">
        <f t="shared" si="33"/>
        <v>0</v>
      </c>
    </row>
    <row r="278" spans="1:11" s="29" customFormat="1" ht="58.15" customHeight="1" x14ac:dyDescent="0.2">
      <c r="A278" s="32" t="s">
        <v>45</v>
      </c>
      <c r="B278" s="32"/>
      <c r="C278" s="32"/>
      <c r="D278" s="33" t="s">
        <v>11</v>
      </c>
      <c r="E278" s="31"/>
      <c r="F278" s="31"/>
      <c r="G278" s="9">
        <f t="shared" si="33"/>
        <v>6213240</v>
      </c>
      <c r="H278" s="9">
        <f t="shared" si="33"/>
        <v>6213240</v>
      </c>
      <c r="I278" s="9">
        <f t="shared" si="33"/>
        <v>0</v>
      </c>
      <c r="J278" s="9">
        <f t="shared" si="33"/>
        <v>0</v>
      </c>
    </row>
    <row r="279" spans="1:11" s="29" customFormat="1" ht="82.9" customHeight="1" x14ac:dyDescent="0.2">
      <c r="A279" s="26" t="s">
        <v>392</v>
      </c>
      <c r="B279" s="26" t="s">
        <v>216</v>
      </c>
      <c r="C279" s="26" t="s">
        <v>9</v>
      </c>
      <c r="D279" s="27" t="s">
        <v>217</v>
      </c>
      <c r="E279" s="31"/>
      <c r="F279" s="31"/>
      <c r="G279" s="9">
        <f>H279+I279</f>
        <v>6213240</v>
      </c>
      <c r="H279" s="79">
        <v>6213240</v>
      </c>
      <c r="I279" s="9"/>
      <c r="J279" s="9"/>
    </row>
    <row r="280" spans="1:11" ht="30" customHeight="1" x14ac:dyDescent="0.2">
      <c r="A280" s="59"/>
      <c r="B280" s="59"/>
      <c r="C280" s="59"/>
      <c r="D280" s="3" t="s">
        <v>148</v>
      </c>
      <c r="E280" s="28"/>
      <c r="F280" s="59"/>
      <c r="G280" s="81">
        <f>G11+G34+G39+G45+G58+G64+G69+G75+G87+G105+G113+G118+G160+G168+G179+G186+G192+G202+G210+G215+G225+G230+G236+G241+G246+G251+G261+G220+G256+G270+G275</f>
        <v>5231292735.3099995</v>
      </c>
      <c r="H280" s="81">
        <f>H11+H34+H39+H45+H58+H64+H69+H75+H87+H105+H113+H118+H160+H168+H179+H186+H192+H202+H210+H215+H225+H230+H236+H241+H246+H251+H261+H220+H256+H270+H275</f>
        <v>2061196514.8700001</v>
      </c>
      <c r="I280" s="81">
        <f>I11+I34+I39+I45+I58+I64+I69+I75+I87+I105+I113+I118+I160+I168+I179+I186+I192+I202+I210+I215+I225+I230+I236+I241+I246+I251+I261+I220+I256+I270+I275</f>
        <v>3170096220.4399996</v>
      </c>
      <c r="J280" s="81">
        <f>J11+J34+J39+J45+J58+J64+J69+J75+J87+J105+J113+J118+J160+J168+J179+J186+J192+J202+J210+J215+J225+J230+J236+J241+J246+J251+J261+J220+J256+J270+J275</f>
        <v>2902633889</v>
      </c>
      <c r="K280" s="47"/>
    </row>
    <row r="281" spans="1:11" ht="72" customHeight="1" x14ac:dyDescent="0.2"/>
    <row r="282" spans="1:11" ht="30.75" customHeight="1" x14ac:dyDescent="0.35">
      <c r="B282" s="102" t="s">
        <v>386</v>
      </c>
      <c r="C282" s="102"/>
      <c r="D282" s="102"/>
      <c r="E282" s="102"/>
      <c r="I282" s="103" t="s">
        <v>387</v>
      </c>
      <c r="J282" s="103"/>
    </row>
    <row r="284" spans="1:11" x14ac:dyDescent="0.3">
      <c r="C284" s="104"/>
      <c r="D284" s="104"/>
      <c r="E284" s="104"/>
      <c r="F284" s="6"/>
      <c r="G284" s="99"/>
      <c r="H284" s="99"/>
      <c r="I284" s="99"/>
      <c r="J284" s="99"/>
    </row>
    <row r="285" spans="1:11" s="57" customFormat="1" x14ac:dyDescent="0.2">
      <c r="A285" s="63"/>
      <c r="B285" s="63"/>
      <c r="C285" s="63"/>
      <c r="D285" s="64"/>
      <c r="E285" s="65"/>
      <c r="G285" s="8"/>
      <c r="H285" s="8"/>
      <c r="I285" s="8"/>
      <c r="J285" s="8"/>
      <c r="K285" s="8"/>
    </row>
    <row r="286" spans="1:11" x14ac:dyDescent="0.2">
      <c r="G286" s="62"/>
      <c r="H286" s="62"/>
      <c r="I286" s="62"/>
      <c r="J286" s="62"/>
    </row>
    <row r="287" spans="1:11" x14ac:dyDescent="0.2">
      <c r="G287" s="62"/>
      <c r="H287" s="62"/>
      <c r="I287" s="62"/>
      <c r="J287" s="62"/>
    </row>
    <row r="288" spans="1:11" x14ac:dyDescent="0.2">
      <c r="G288" s="62"/>
      <c r="H288" s="62"/>
      <c r="I288" s="62"/>
      <c r="J288" s="62"/>
    </row>
    <row r="289" spans="7:10" x14ac:dyDescent="0.2">
      <c r="G289" s="62"/>
      <c r="H289" s="62"/>
      <c r="I289" s="62"/>
      <c r="J289" s="62"/>
    </row>
    <row r="291" spans="7:10" x14ac:dyDescent="0.2">
      <c r="G291" s="66"/>
      <c r="H291" s="66"/>
      <c r="I291" s="66"/>
      <c r="J291" s="66"/>
    </row>
    <row r="1038" spans="7:7" x14ac:dyDescent="0.2">
      <c r="G1038" s="66"/>
    </row>
  </sheetData>
  <sheetProtection selectLockedCells="1" selectUnlockedCells="1"/>
  <mergeCells count="18">
    <mergeCell ref="I1:K1"/>
    <mergeCell ref="I2:J2"/>
    <mergeCell ref="I3:J3"/>
    <mergeCell ref="A4:J4"/>
    <mergeCell ref="A5:C5"/>
    <mergeCell ref="A6:C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I282:J282"/>
    <mergeCell ref="C284:E284"/>
    <mergeCell ref="B282:E282"/>
  </mergeCells>
  <printOptions horizontalCentered="1"/>
  <pageMargins left="0.98425196850393704" right="0.59055118110236227" top="0.47244094488188981" bottom="0.55118110236220474" header="0.39370078740157483" footer="0.39370078740157483"/>
  <pageSetup paperSize="9" scale="44" firstPageNumber="0" fitToHeight="50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ВИЧИТАНИЙ </vt:lpstr>
      <vt:lpstr>'ВИЧИТАНИЙ '!Excel_BuiltIn_Print_Titles</vt:lpstr>
      <vt:lpstr>'ВИЧИТАНИЙ '!Z_96E2A35E_4A48_419F_9E38_8CEFA5D27C66_.wvu.PrintArea</vt:lpstr>
      <vt:lpstr>'ВИЧИТАНИЙ '!Z_96E2A35E_4A48_419F_9E38_8CEFA5D27C66_.wvu.PrintTitles</vt:lpstr>
      <vt:lpstr>'ВИЧИТАНИЙ '!Z_ABBD498D_3D2F_4E62_985A_EF1DC4D9DC47_.wvu.PrintArea</vt:lpstr>
      <vt:lpstr>'ВИЧИТАНИЙ '!Z_ABBD498D_3D2F_4E62_985A_EF1DC4D9DC47_.wvu.PrintTitles</vt:lpstr>
      <vt:lpstr>'ВИЧИТАНИЙ '!Z_E02D48B6_D0D9_4E6E_B70D_8E13580A6528_.wvu.PrintArea</vt:lpstr>
      <vt:lpstr>'ВИЧИТАНИЙ '!Z_E02D48B6_D0D9_4E6E_B70D_8E13580A6528_.wvu.PrintTitles</vt:lpstr>
      <vt:lpstr>'ВИЧИТАНИЙ '!Заголовки_для_печати</vt:lpstr>
      <vt:lpstr>'ВИЧИТАНИЙ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User</cp:lastModifiedBy>
  <cp:lastPrinted>2024-06-20T12:57:37Z</cp:lastPrinted>
  <dcterms:created xsi:type="dcterms:W3CDTF">2017-12-18T15:55:26Z</dcterms:created>
  <dcterms:modified xsi:type="dcterms:W3CDTF">2024-06-20T12:58:19Z</dcterms:modified>
</cp:coreProperties>
</file>