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955" yWindow="-15" windowWidth="6000" windowHeight="6840"/>
  </bookViews>
  <sheets>
    <sheet name="2024 рік" sheetId="70" r:id="rId1"/>
  </sheets>
  <definedNames>
    <definedName name="_xlnm.Print_Titles" localSheetId="0">'2024 рік'!$87:$89</definedName>
    <definedName name="_xlnm.Print_Area" localSheetId="0">'2024 рік'!$A$1:$D$327</definedName>
    <definedName name="уточнение">#REF!</definedName>
  </definedNames>
  <calcPr calcId="145621"/>
</workbook>
</file>

<file path=xl/calcChain.xml><?xml version="1.0" encoding="utf-8"?>
<calcChain xmlns="http://schemas.openxmlformats.org/spreadsheetml/2006/main">
  <c r="D307" i="70" l="1"/>
  <c r="C307" i="70"/>
  <c r="D258" i="70"/>
  <c r="C258" i="70"/>
  <c r="D77" i="70"/>
  <c r="D227" i="70"/>
  <c r="C227" i="70"/>
  <c r="C207" i="70"/>
  <c r="D96" i="70"/>
  <c r="C96" i="70"/>
  <c r="C77" i="70"/>
  <c r="D43" i="70"/>
  <c r="C43" i="70"/>
  <c r="D68" i="70"/>
  <c r="D67" i="70" s="1"/>
  <c r="D311" i="70"/>
  <c r="C311" i="70"/>
  <c r="D284" i="70"/>
  <c r="C284" i="70"/>
  <c r="D207" i="70"/>
  <c r="D56" i="70"/>
  <c r="C56" i="70"/>
  <c r="D36" i="70"/>
  <c r="C36" i="70"/>
  <c r="C181" i="70"/>
  <c r="D318" i="70"/>
  <c r="C318" i="70"/>
  <c r="D272" i="70"/>
  <c r="C272" i="70"/>
  <c r="C160" i="70"/>
  <c r="D132" i="70"/>
  <c r="C132" i="70"/>
  <c r="C60" i="70"/>
  <c r="D314" i="70"/>
  <c r="C314" i="70"/>
  <c r="D304" i="70"/>
  <c r="C304" i="70"/>
  <c r="D299" i="70"/>
  <c r="C299" i="70"/>
  <c r="D278" i="70"/>
  <c r="C278" i="70"/>
  <c r="D266" i="70"/>
  <c r="C266" i="70"/>
  <c r="D250" i="70"/>
  <c r="C250" i="70"/>
  <c r="D224" i="70"/>
  <c r="C224" i="70"/>
  <c r="D201" i="70"/>
  <c r="C201" i="70"/>
  <c r="D198" i="70"/>
  <c r="C198" i="70"/>
  <c r="D192" i="70"/>
  <c r="C192" i="70"/>
  <c r="D189" i="70"/>
  <c r="C189" i="70"/>
  <c r="D185" i="70"/>
  <c r="C185" i="70"/>
  <c r="D181" i="70"/>
  <c r="D177" i="70"/>
  <c r="C177" i="70"/>
  <c r="D172" i="70"/>
  <c r="C172" i="70"/>
  <c r="D160" i="70"/>
  <c r="D152" i="70"/>
  <c r="C152" i="70"/>
  <c r="D120" i="70"/>
  <c r="C120" i="70"/>
  <c r="D91" i="70"/>
  <c r="C91" i="70"/>
  <c r="D81" i="70"/>
  <c r="C81" i="70"/>
  <c r="D75" i="70"/>
  <c r="C75" i="70"/>
  <c r="C68" i="70"/>
  <c r="C67" i="70" s="1"/>
  <c r="D65" i="70"/>
  <c r="C65" i="70"/>
  <c r="D62" i="70"/>
  <c r="C62" i="70"/>
  <c r="D60" i="70"/>
  <c r="D31" i="70"/>
  <c r="C31" i="70"/>
  <c r="D28" i="70"/>
  <c r="C28" i="70"/>
  <c r="D24" i="70"/>
  <c r="C24" i="70"/>
  <c r="D20" i="70"/>
  <c r="C20" i="70"/>
  <c r="D15" i="70"/>
  <c r="C15" i="70"/>
  <c r="D12" i="70"/>
  <c r="C12" i="70"/>
  <c r="D11" i="70" l="1"/>
  <c r="D176" i="70"/>
  <c r="D206" i="70" s="1"/>
  <c r="D222" i="70" s="1"/>
  <c r="C19" i="70"/>
  <c r="C85" i="70"/>
  <c r="D35" i="70"/>
  <c r="D34" i="70" s="1"/>
  <c r="C11" i="70"/>
  <c r="D19" i="70"/>
  <c r="D33" i="70" s="1"/>
  <c r="D324" i="70"/>
  <c r="C35" i="70"/>
  <c r="C34" i="70" s="1"/>
  <c r="C176" i="70"/>
  <c r="C206" i="70" s="1"/>
  <c r="C222" i="70" s="1"/>
  <c r="C324" i="70"/>
  <c r="D85" i="70"/>
  <c r="D58" i="70" l="1"/>
  <c r="C325" i="70"/>
  <c r="C33" i="70"/>
  <c r="C58" i="70" s="1"/>
  <c r="C86" i="70" s="1"/>
  <c r="D325" i="70"/>
  <c r="D86" i="70"/>
</calcChain>
</file>

<file path=xl/sharedStrings.xml><?xml version="1.0" encoding="utf-8"?>
<sst xmlns="http://schemas.openxmlformats.org/spreadsheetml/2006/main" count="531" uniqueCount="369">
  <si>
    <t>0100</t>
  </si>
  <si>
    <t>1000</t>
  </si>
  <si>
    <t>1070</t>
  </si>
  <si>
    <t>1120</t>
  </si>
  <si>
    <t>1130</t>
  </si>
  <si>
    <t>2000</t>
  </si>
  <si>
    <t>2010</t>
  </si>
  <si>
    <t>2050</t>
  </si>
  <si>
    <t>2060</t>
  </si>
  <si>
    <t>2070</t>
  </si>
  <si>
    <t>2090</t>
  </si>
  <si>
    <t>2130</t>
  </si>
  <si>
    <t>3000</t>
  </si>
  <si>
    <t>5051</t>
  </si>
  <si>
    <t>5053</t>
  </si>
  <si>
    <t>6000</t>
  </si>
  <si>
    <t>7300</t>
  </si>
  <si>
    <t>7310</t>
  </si>
  <si>
    <t>7400</t>
  </si>
  <si>
    <t>7500</t>
  </si>
  <si>
    <t>8420</t>
  </si>
  <si>
    <t>8100</t>
  </si>
  <si>
    <t>7600</t>
  </si>
  <si>
    <t>7630</t>
  </si>
  <si>
    <t>Дотації з державного бюджету місцевим бюджетам</t>
  </si>
  <si>
    <t>Інші дотації з місцевого бюджету</t>
  </si>
  <si>
    <t>Субвенції з державного бюджету місцевим бюджетам</t>
  </si>
  <si>
    <t>0150</t>
  </si>
  <si>
    <t>0180</t>
  </si>
  <si>
    <t>6083</t>
  </si>
  <si>
    <t>7366</t>
  </si>
  <si>
    <t>1110</t>
  </si>
  <si>
    <t>3121</t>
  </si>
  <si>
    <t>3171</t>
  </si>
  <si>
    <t>3241</t>
  </si>
  <si>
    <t>3242</t>
  </si>
  <si>
    <t xml:space="preserve">Транспорт та транспортна інфраструктура, </t>
  </si>
  <si>
    <t>дорожнє господарство, усього,</t>
  </si>
  <si>
    <t>7462</t>
  </si>
  <si>
    <t>7670</t>
  </si>
  <si>
    <t>8340</t>
  </si>
  <si>
    <t>Міжбюджетні трансферти, усього,</t>
  </si>
  <si>
    <t>9000</t>
  </si>
  <si>
    <t>4010</t>
  </si>
  <si>
    <t>4040</t>
  </si>
  <si>
    <t>4082</t>
  </si>
  <si>
    <t>8400</t>
  </si>
  <si>
    <t>8410</t>
  </si>
  <si>
    <t>6084</t>
  </si>
  <si>
    <t>Будівництво та регіональний розвиток, усього,</t>
  </si>
  <si>
    <t>7370</t>
  </si>
  <si>
    <t>7461</t>
  </si>
  <si>
    <t>7463</t>
  </si>
  <si>
    <t>7693</t>
  </si>
  <si>
    <t>8110</t>
  </si>
  <si>
    <t>9800</t>
  </si>
  <si>
    <t>9770</t>
  </si>
  <si>
    <t>9270</t>
  </si>
  <si>
    <t>7520</t>
  </si>
  <si>
    <t>Зв'язок, телекомунікації та інформатика, усього,</t>
  </si>
  <si>
    <t>7321</t>
  </si>
  <si>
    <t>7322</t>
  </si>
  <si>
    <t>7324</t>
  </si>
  <si>
    <t>7368</t>
  </si>
  <si>
    <t>2151</t>
  </si>
  <si>
    <t>2152</t>
  </si>
  <si>
    <t>2020</t>
  </si>
  <si>
    <t>7610</t>
  </si>
  <si>
    <t>8300</t>
  </si>
  <si>
    <t>3090</t>
  </si>
  <si>
    <t>3101</t>
  </si>
  <si>
    <t>3102</t>
  </si>
  <si>
    <t>3105</t>
  </si>
  <si>
    <t>3111</t>
  </si>
  <si>
    <t>3112</t>
  </si>
  <si>
    <t>3131</t>
  </si>
  <si>
    <t>3200</t>
  </si>
  <si>
    <t>4000</t>
  </si>
  <si>
    <t>4020</t>
  </si>
  <si>
    <t>4030</t>
  </si>
  <si>
    <t>4060</t>
  </si>
  <si>
    <t>5000</t>
  </si>
  <si>
    <t>5011</t>
  </si>
  <si>
    <t>5012</t>
  </si>
  <si>
    <t>5021</t>
  </si>
  <si>
    <t>5022</t>
  </si>
  <si>
    <t>5031</t>
  </si>
  <si>
    <t>5033</t>
  </si>
  <si>
    <t>5061</t>
  </si>
  <si>
    <t>5062</t>
  </si>
  <si>
    <t xml:space="preserve">     УС Ь О Г О     Д  О Х О Д І В</t>
  </si>
  <si>
    <t xml:space="preserve">В И Д А Т К И   </t>
  </si>
  <si>
    <t xml:space="preserve">     РАЗОМ ВИДАТКІВ ПО СПЕЦІАЛЬНОМУ ФОНДУ </t>
  </si>
  <si>
    <t>СОЦІАЛЬНО-КУЛЬТУРНА  СФЕРА 
ТА СОЦІАЛЬНИЙ  ЗАХИСТ  НАСЕЛЕННЯ</t>
  </si>
  <si>
    <t xml:space="preserve"> Д О Х О Д И</t>
  </si>
  <si>
    <t>Соціальний захист та соціальне</t>
  </si>
  <si>
    <t>у тому числі:</t>
  </si>
  <si>
    <t>РАЗОМ ПО СОЦІАЛЬНО-КУЛЬТУРНІЙ СФЕРІ ТА СОЦІАЛЬНОМУ ЗАХИСТУ НАСЕЛЕННЯ</t>
  </si>
  <si>
    <t>СПЕЦІАЛЬНИЙ ФОНД</t>
  </si>
  <si>
    <t>РАЗОМ  ДОХОДІВ</t>
  </si>
  <si>
    <t>РАЗОМ ДОХОДІВ ПО ЗАГАЛЬНОМУ ФОНДУ</t>
  </si>
  <si>
    <t>РАЗОМ ВИДАТКІВ ПО ЗАГАЛЬНОМУ ФОНДУ</t>
  </si>
  <si>
    <t>Від органів державного управління</t>
  </si>
  <si>
    <t xml:space="preserve">Власні надходження бюджетних установ </t>
  </si>
  <si>
    <t>забезпечення, усього,</t>
  </si>
  <si>
    <t>Державне управління, усього,</t>
  </si>
  <si>
    <t>Освіта, усього,</t>
  </si>
  <si>
    <t>Культура і мистецтво, усього,</t>
  </si>
  <si>
    <t>Засоби масової інформації, усього,</t>
  </si>
  <si>
    <t>Фізична культура і спорт, усього,</t>
  </si>
  <si>
    <t xml:space="preserve">    Усього видатків</t>
  </si>
  <si>
    <t xml:space="preserve">    У С Ь О Г О    В И Д А Т К І В</t>
  </si>
  <si>
    <t>ЗАГАЛЬНИЙ ФОНД</t>
  </si>
  <si>
    <t>грн</t>
  </si>
  <si>
    <t>ПОДАТКОВІ НАДХОДЖЕННЯ</t>
  </si>
  <si>
    <t>НЕПОДАТКОВІ НАДХОДЖЕННЯ</t>
  </si>
  <si>
    <t>ОФІЦІЙНІ ТРАНСФЕРТИ</t>
  </si>
  <si>
    <t>Податки на власність</t>
  </si>
  <si>
    <t>Інші неподаткові надходження</t>
  </si>
  <si>
    <t>Доходи від операцій з капіталом</t>
  </si>
  <si>
    <t>Інші податки та збори</t>
  </si>
  <si>
    <t>ДОХОДИ ВІД ОПЕРАЦІЙ З КАПІТАЛОМ</t>
  </si>
  <si>
    <t xml:space="preserve">РАЗОМ ДОХОДІВ ПО СПЕЦІАЛЬНОМУ ФОНДУ </t>
  </si>
  <si>
    <t>Житлово-комунальне господарство, усього,</t>
  </si>
  <si>
    <t xml:space="preserve">Доходи від власності та підприємницької діяльності  </t>
  </si>
  <si>
    <t>3133</t>
  </si>
  <si>
    <t>8240</t>
  </si>
  <si>
    <t>8200</t>
  </si>
  <si>
    <t>Громадський порядок та безпека, усього,</t>
  </si>
  <si>
    <t>9310</t>
  </si>
  <si>
    <t>9150</t>
  </si>
  <si>
    <t xml:space="preserve">Податки на доходи, податки на прибуток, податки на збільшення ринкової вартості  </t>
  </si>
  <si>
    <t>Податок та збір на доходи фізичних осіб</t>
  </si>
  <si>
    <t xml:space="preserve">Податок на прибуток підприємств  </t>
  </si>
  <si>
    <t xml:space="preserve">Рентна плата та плата за використання інших природних ресурсів </t>
  </si>
  <si>
    <t xml:space="preserve">Рентна плата за спеціальне використання води </t>
  </si>
  <si>
    <t xml:space="preserve">Плата за використання інших природних ресурсів  </t>
  </si>
  <si>
    <t xml:space="preserve">Плата за розміщення тимчасово вільних коштів місцевих бюджетів </t>
  </si>
  <si>
    <t>Інші надходження</t>
  </si>
  <si>
    <t xml:space="preserve">Адміністративні збори та платежі, доходи від некомерційної господарської діяльності </t>
  </si>
  <si>
    <t>Плата за надання адміністративних послуг</t>
  </si>
  <si>
    <t xml:space="preserve">Надходження від орендної плати за користування цілісним майновим комплексом та іншим державним майном  </t>
  </si>
  <si>
    <t xml:space="preserve">Інші неподаткові надходження  </t>
  </si>
  <si>
    <t xml:space="preserve">Надходження сум кредиторської та депонентської заборгованості підприємств, організацій та установ, щодо яких минув строк позовної давності </t>
  </si>
  <si>
    <t>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здоров'я</t>
  </si>
  <si>
    <t>Субвенції з місцевих бюджетів іншим місцевим бюджетам</t>
  </si>
  <si>
    <t>Інші субвенції з місцевого бюджету</t>
  </si>
  <si>
    <t xml:space="preserve">Збір за забруднення навколишнього природного середовища  </t>
  </si>
  <si>
    <t xml:space="preserve">Надходження коштів від відшкодування втрат сільськогосподарського і лісогосподарського виробництва  </t>
  </si>
  <si>
    <t xml:space="preserve">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</si>
  <si>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</si>
  <si>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Субвенція з місцевого бюджету на співфінансування інвестиційних проектів</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</si>
  <si>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</si>
  <si>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Інша діяльність у сфері державного управління</t>
  </si>
  <si>
    <t>Підвищення кваліфікації, перепідготовка кадрів закладами післядипломної освіти</t>
  </si>
  <si>
    <t>Забезпечення діяльності інших закладів у сфері освіти</t>
  </si>
  <si>
    <t>Багатопрофільна стаціонарна медична допомога населенню</t>
  </si>
  <si>
    <t>Спеціалізована стаціонарна медична допомога населенню</t>
  </si>
  <si>
    <t>Медико-соціальний захист дітей-сиріт і дітей, позбавлених батьківського піклування</t>
  </si>
  <si>
    <t>Створення банків крові та її компонентів</t>
  </si>
  <si>
    <t>Екстрена та швидка медична допомога населенню</t>
  </si>
  <si>
    <t>Спеціалізована амбулаторно-поліклінічна допомога населенню</t>
  </si>
  <si>
    <t>Проведення належної медико-соціальної експертизи (МСЕК)</t>
  </si>
  <si>
    <t>Забезпечення діяльності інших закладів у сфері охорони здоров'я</t>
  </si>
  <si>
    <t>Інші програми та заходи у сфері охорони здоров'я</t>
  </si>
  <si>
    <t>Видатки на поховання учасників бойових дій та осіб з інвалідністю внаслідок війни</t>
  </si>
  <si>
    <t>Забезпечення соціальними послугами стаціонарного догляду з наданням місця для проживання дітей з вадами фізичного та розумового розвитку</t>
  </si>
  <si>
    <t>Забезпечення соціальними послугами стаціонарного догляду з наданням місця для проживання, всебічної підтримки, захисту та безпеки осіб, які не можуть вести самостійний спосіб життя через похилий вік, фізичні та розумові вади, психічні захворювання або інші хвороби</t>
  </si>
  <si>
    <t>Надання реабілітаційних послуг особам з інвалідністю та дітям з інвалідністю</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</si>
  <si>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</si>
  <si>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Заходи державної політики з питань дітей та їх соціального захисту</t>
  </si>
  <si>
    <t>Здійснення заходів та реалізація проектів на виконання Державної цільової соціальної програми "Молодь України"</t>
  </si>
  <si>
    <t>Інші заходи та заклади молодіжної політики</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</si>
  <si>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</si>
  <si>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Забезпечення обробки інформації з нарахування та виплати допомог і компенсацій</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</si>
  <si>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</si>
  <si>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</si>
  <si>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 xml:space="preserve">Фінансова підтримка театрів </t>
  </si>
  <si>
    <t>Фінансова підтримка філармоній, художніх і музичних колективів, ансамблів, концертних та циркових організацій</t>
  </si>
  <si>
    <t>Забезпечення діяльності бібліотек</t>
  </si>
  <si>
    <t>Забезпечення діяльності музеїв і виставок</t>
  </si>
  <si>
    <t>Забезпечення діяльності палаців і будинків культури, клубів, центрів дозвілля та інших клубних закладів</t>
  </si>
  <si>
    <t>Інші заходи в галузі культури і мистецтва</t>
  </si>
  <si>
    <t>Проведення навчально-тренувальних зборів і змагань з олімпійських видів спорту</t>
  </si>
  <si>
    <t>Проведення навчально-тренувальних зборів і змагань з неолімпійських видів спорту</t>
  </si>
  <si>
    <t>Утримання центрів фізичної культури і спорту осіб з інвалідністю і реабілітаційних шкіл</t>
  </si>
  <si>
    <t>Проведення навчально-тренувальних зборів і змагань та заходів зі спорту осіб з інвалідністю</t>
  </si>
  <si>
    <t>Утримання та навчально-тренувальна робота комунальних дитячо-юнацьких спортивних шкіл</t>
  </si>
  <si>
    <t>Забезпечення підготовки спортсменів школами вищої спортивної майстерності</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</si>
  <si>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</si>
  <si>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Підтримка спорту вищих досягнень та організацій, які здійснюють фізкультурно-спортивну діяльність в регіоні</t>
  </si>
  <si>
    <t>Фінансова підтримка засобів масової інформації</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</si>
  <si>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</si>
  <si>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Реалізація інших заходів щодо соціально-економічного розвитку територій</t>
  </si>
  <si>
    <t>Утримання та розвиток автомобільних доріг та дорожньої інфраструктури за рахунок коштів місцевого бюджету</t>
  </si>
  <si>
    <t>Реалізація Національної програми інформатизації</t>
  </si>
  <si>
    <t>Сприяння розвитку малого та середнього підприємництва</t>
  </si>
  <si>
    <t>Реалізація програм і заходів в галузі зовнішньоекономічної діяльності</t>
  </si>
  <si>
    <t>Інші заходи, пов'язані з економічною діяльністю</t>
  </si>
  <si>
    <t>Заходи із запобігання та ліквідації надзвичайних ситуацій та наслідків стихійного лиха</t>
  </si>
  <si>
    <t>Субвенція з місцевого бюджету державному бюджету на виконання програм соціально-економічного розвитку регіонів</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</si>
  <si>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</si>
  <si>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Будівництво об'єктів житлово-комунального господарства</t>
  </si>
  <si>
    <t>Будівництво освітніх установ та закладів</t>
  </si>
  <si>
    <t>Будівництво медичних установ та закладів</t>
  </si>
  <si>
    <t>Будівництво установ та закладів культури</t>
  </si>
  <si>
    <t>Реалізація проектів в рамках Надзвичайної кредитної програми для відновлення України</t>
  </si>
  <si>
    <t>Виконання інвестиційних проектів за рахунок субвенцій з інших бюджетів</t>
  </si>
  <si>
    <t>Утримання та розвиток автомобільних доріг та дорожньої інфраструктури за рахунок субвенції з державного бюджету</t>
  </si>
  <si>
    <t>Утримання та розвиток автомобільних доріг та дорожньої інфраструктури за рахунок трансфертів з інших місцевих бюджетів</t>
  </si>
  <si>
    <t>Внески до статутного капіталу суб'єктів господарювання</t>
  </si>
  <si>
    <t>Природоохоронні заходи за рахунок цільових фондів</t>
  </si>
  <si>
    <t>Частина чистого прибутку (доходу) комунальних унітарних підприємств та їх об'єднань, що вилучається до відповідного місцевого бюджету</t>
  </si>
  <si>
    <t>Екологічний податок</t>
  </si>
  <si>
    <t xml:space="preserve">Доходи від операцій з кредитування та надання гарантій  </t>
  </si>
  <si>
    <t>Субвенція з місцевого бюджету на здійснення переданих видатків у сфері освіти за рахунок коштів освітньої субвенції</t>
  </si>
  <si>
    <t>Інші програми та заходи у сфері освіти</t>
  </si>
  <si>
    <t>Податок з власників транспортних засобів та інших самохідних машин і механізмів</t>
  </si>
  <si>
    <t>Надання позашкільної освіти закладами позашкільної освіти, заходи із позашкільної роботи з дітьми</t>
  </si>
  <si>
    <t>Підготовка кадрів закладами вищої освіти</t>
  </si>
  <si>
    <t>Методичне забезпечення діяльності закладів освіти</t>
  </si>
  <si>
    <t>Інші заходи у сфері засобів масової інформації</t>
  </si>
  <si>
    <t>Заходи та роботи з територіальної оборони</t>
  </si>
  <si>
    <t xml:space="preserve">Інші програми та заходи,                                                                                               пов'язані з економічною діяльністю, усього,            </t>
  </si>
  <si>
    <t xml:space="preserve">Інші програми та заходи,                                                                                                                                 пов'язані з економічною діяльністю, усього, </t>
  </si>
  <si>
    <t>Субвенція з державного бюджету місцевим бюджетам на здійснення підтримки окремих закладів та заходів у системі охорони здоров'я</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</si>
  <si>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</si>
  <si>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t>у   тому числі:</t>
  </si>
  <si>
    <t>Транспорт та транспортна інфраструктура, дорожнє господарство, усього,</t>
  </si>
  <si>
    <t>Рентна плата за користування надрами загальнодержавного значення</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</si>
  <si>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</si>
  <si>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1022</t>
  </si>
  <si>
    <t>1023</t>
  </si>
  <si>
    <t>1025</t>
  </si>
  <si>
    <t>1032</t>
  </si>
  <si>
    <t>1033</t>
  </si>
  <si>
    <t>1035</t>
  </si>
  <si>
    <t>1091</t>
  </si>
  <si>
    <t>1092</t>
  </si>
  <si>
    <t>1101</t>
  </si>
  <si>
    <t>1102</t>
  </si>
  <si>
    <t>1141</t>
  </si>
  <si>
    <t>1142</t>
  </si>
  <si>
    <t>Підготовка кадрів закладами професійної (професійно-технічної) освіти та іншими закладами освіти за рахунок коштів місцевого бюджету</t>
  </si>
  <si>
    <t>Підготовка кадрів закладами професійної (професійно-технічної) освіти та іншими закладами освіти за рахунок освітньої субвенції</t>
  </si>
  <si>
    <t>Підготовка кадрів закладами фахової передвищої освіти за рахунок коштів місцевого бюджету</t>
  </si>
  <si>
    <t>Підготовка кадрів закладами фахової передвищої освіти за рахунок освітньої субвенції</t>
  </si>
  <si>
    <t>Утримання та забезпечення діяльності центрів соціальних служб</t>
  </si>
  <si>
    <t>Фінансова підтримка регіональних всеукраїнських об'єднань фізкультурно-спортивної спрямованості для проведення навчально-тренувальної та спортивної роботи</t>
  </si>
  <si>
    <t>Фінансова підтримка на утримання місцевих осередків (рад) всеукраїнських об'єднань фізкультурно-спортивної спрямованості</t>
  </si>
  <si>
    <t>8710</t>
  </si>
  <si>
    <t>Резервний фонд місцевого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</si>
  <si>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</si>
  <si>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7680</t>
  </si>
  <si>
    <t>Членські внески до асоціацій органів місцевого самоврядування</t>
  </si>
  <si>
    <t xml:space="preserve"> Охорона навколишнього природного середовища,</t>
  </si>
  <si>
    <t>КТПКВКМБ</t>
  </si>
  <si>
    <t>3140</t>
  </si>
  <si>
    <t>7330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</si>
  <si>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</si>
  <si>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Будівництво інших об'єктів комунальної власності</t>
  </si>
  <si>
    <t>6081</t>
  </si>
  <si>
    <t>Будівництво житла для окремих категорій населення відповідно до законодавства</t>
  </si>
  <si>
    <t>3122</t>
  </si>
  <si>
    <t>3123</t>
  </si>
  <si>
    <t>7381</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</si>
  <si>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</si>
  <si>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</si>
  <si>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навчально-реабілітаційними центрами для дітей з особливими освітніми потребами, зумовленими складними порушеннями розвитку,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</si>
  <si>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</si>
  <si>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</si>
  <si>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Надання загальної середньої освіти навчально-реабілітаційними центрами для дітей з особливими освітніми потребами, зумовленими складними порушеннями розвитку, за рахунок освітньої субвенції</t>
  </si>
  <si>
    <t>Заходи державної політики із забезпечення рівних прав та можливостей жінок та чоловіків</t>
  </si>
  <si>
    <t>Заходи державної політики з питань сім'ї</t>
  </si>
  <si>
    <t>Захист населення і територій від надзвичайних ситуацій, усього,</t>
  </si>
  <si>
    <t>Реалізація проектів в рамках Програми з відновлення України</t>
  </si>
  <si>
    <t>3191</t>
  </si>
  <si>
    <t>6013</t>
  </si>
  <si>
    <t>7350</t>
  </si>
  <si>
    <t>9518</t>
  </si>
  <si>
    <t>6016</t>
  </si>
  <si>
    <t>Додаткова дотація з державного бюджету місцевим бюджетам на компенсацію комунальним закладам, державним закладам освіти, що передані на фінансування з місцевих бюджетів, та закладам спільної власності територіальних громад області та району, що перебувають в управлінні обласних та районних рад</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</si>
  <si>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</si>
  <si>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Субвенція з державного бюджету місцевим бюджетам на реалізацію проектів в рамках Надзвичайної кредитної програми для відновлення України</t>
  </si>
  <si>
    <r>
      <t>Охорона здоров</t>
    </r>
    <r>
      <rPr>
        <b/>
        <sz val="30"/>
        <rFont val="Arial"/>
        <family val="2"/>
        <charset val="204"/>
      </rPr>
      <t>’</t>
    </r>
    <r>
      <rPr>
        <b/>
        <sz val="30"/>
        <rFont val="Times New Roman"/>
        <family val="1"/>
        <charset val="204"/>
      </rPr>
      <t>я, усього,</t>
    </r>
  </si>
  <si>
    <t>Інші видатки на соціальний захист ветеранів війни та праці</t>
  </si>
  <si>
    <t>Забезпечення діяльності водопровідно-каналізаційного господарства</t>
  </si>
  <si>
    <t>Розроблення схем планування та забудови територій (містобудівної документації)</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</si>
  <si>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</si>
  <si>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Впровадження засобів обліку витрат та регулювання споживання води та теплової енергії</t>
  </si>
  <si>
    <t>Субвенція з державного бюджету місцевим бюджетам на реалізацію проектів в рамках Програми з відновлення України</t>
  </si>
  <si>
    <t>7384</t>
  </si>
  <si>
    <t>Реалізація проектів і заходів за рахунок залишку коштів спеціального фонду державного бюджету, що утворилися станом на 01 січня 2023 року, джерелом формування яких були кредити (позики) від Європейського інвестиційного банку</t>
  </si>
  <si>
    <t xml:space="preserve">Кошти від відчуження майна, що належить Автономній Республіці Крим та майна, що перебуває в комунальній власності  </t>
  </si>
  <si>
    <t>Уточнений бюджет на 2024 рік</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</si>
  <si>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</si>
  <si>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</si>
  <si>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1291</t>
  </si>
  <si>
    <t>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</si>
  <si>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</si>
  <si>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</si>
  <si>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Фінансова підтримка театрів</t>
  </si>
  <si>
    <t>8775</t>
  </si>
  <si>
    <t>Інші заходи за рахунок коштів резервного фонду місцевого бюджету</t>
  </si>
  <si>
    <t>9320</t>
  </si>
  <si>
    <t>Субвенція з місцевого бюджету за рахунок залишку коштів освітньої субвенції, що утворився на початок бюджетного періоду</t>
  </si>
  <si>
    <t>1094</t>
  </si>
  <si>
    <t>1104</t>
  </si>
  <si>
    <t>1221</t>
  </si>
  <si>
    <t>3192</t>
  </si>
  <si>
    <t>9330</t>
  </si>
  <si>
    <t>1222</t>
  </si>
  <si>
    <t>7323</t>
  </si>
  <si>
    <t>9750</t>
  </si>
  <si>
    <t>ККД</t>
  </si>
  <si>
    <t>Субвенція з державного бюджету місцевим бюджетам на створення навчально-практичних центрів сучасної професійної (професійно-технічної) освіти</t>
  </si>
  <si>
    <t>Освітня субвенція з державного бюджету місцевим бюджетам</t>
  </si>
  <si>
    <t>Субвенція з державного бюджету місцевим бюджетам на надання державної підтримки особам з особливими освітніми потребами</t>
  </si>
  <si>
    <t>Підготовка кадрів закладами професійної (професійно-технічної) освіти та іншими закладами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</si>
  <si>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Підготовка кадрів закладами фахової передвищої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</si>
  <si>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</si>
  <si>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Надання фінансової підтримки громадським об'єднанням ветеранів і осіб з інвалідністю, діяльність яких має соціальну спрямованість</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</si>
  <si>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</si>
  <si>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</si>
  <si>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Будівництво установ та закладів соціальної сфери</t>
  </si>
  <si>
    <t xml:space="preserve">Надходження коштів від Державного фонду дорогоцінних металів і дорогоцінного каміння </t>
  </si>
  <si>
    <t>Субвенція з державного бюджету місцевим бюджетам на придбання шкільних автобусів</t>
  </si>
  <si>
    <t>1182</t>
  </si>
  <si>
    <t>9241</t>
  </si>
  <si>
    <t>9242</t>
  </si>
  <si>
    <t>9243</t>
  </si>
  <si>
    <t>9350</t>
  </si>
  <si>
    <t>1181</t>
  </si>
  <si>
    <t>1251</t>
  </si>
  <si>
    <t>1252</t>
  </si>
  <si>
    <t>7386</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</si>
  <si>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</si>
  <si>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</si>
  <si>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</si>
  <si>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</si>
  <si>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</si>
  <si>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</si>
  <si>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місцевого бюджету на виплату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</si>
  <si>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</si>
  <si>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</si>
  <si>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</si>
  <si>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</si>
  <si>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</si>
  <si>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</si>
  <si>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Виконання робіт з реконструкції будівлі головного корпусу КП "Криворізька міська клінічна лікарня № 2" Криворізької міської ради за адресою: Дніпропетровська область, м. Кривий Ріг, майдан 30-річчя Перемоги, 2</t>
  </si>
  <si>
    <t>Громадський порядок та безпека</t>
  </si>
  <si>
    <t>Додаток 1</t>
  </si>
  <si>
    <t>до рішення обласної ради</t>
  </si>
  <si>
    <t>ЗВІТ</t>
  </si>
  <si>
    <t>про виконання обласного бюджету за 2024 рік</t>
  </si>
  <si>
    <t>Виконано за 2024 рік</t>
  </si>
  <si>
    <t xml:space="preserve">Заступник голови обласної ради     </t>
  </si>
  <si>
    <t>І. КАШИРІН</t>
  </si>
  <si>
    <t>9245</t>
  </si>
  <si>
    <t>9380</t>
  </si>
  <si>
    <t>1403</t>
  </si>
  <si>
    <t>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</si>
  <si>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Субвенція з державного бюджету місцевим бюджетам на забезпечення харчуванням учнів початкових класів закладів загальної середньої освіти</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</si>
  <si>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</si>
  <si>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</si>
  <si>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 xml:space="preserve">Державне управління, усього, </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</si>
  <si>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</si>
  <si>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від 07 травня 2025 року</t>
  </si>
  <si>
    <t>№ 500-25/VIII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</si>
</sst>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numFmts>
  <fonts count="23" x14ac:knownFonts="1">
    <font>
      <sz val="12"/>
      <name val="Courier"/>
      <charset val="204"/>
    </font>
    <font>
      <b/>
      <sz val="18"/>
      <name val="Times New Roman"/>
      <family val="1"/>
      <charset val="204"/>
    </font>
    <font>
      <sz val="18"/>
      <name val="Times New Roman"/>
      <family val="1"/>
      <charset val="204"/>
    </font>
    <font>
      <sz val="18"/>
      <name val="Times New Roman"/>
      <family val="1"/>
    </font>
    <font>
      <sz val="24"/>
      <name val="Times New Roman"/>
      <family val="1"/>
      <charset val="204"/>
    </font>
    <font>
      <b/>
      <sz val="22"/>
      <name val="Times New Roman"/>
      <family val="1"/>
      <charset val="204"/>
    </font>
    <font>
      <sz val="22"/>
      <name val="Times New Roman"/>
      <family val="1"/>
      <charset val="204"/>
    </font>
    <font>
      <b/>
      <sz val="24"/>
      <name val="Times New Roman"/>
      <family val="1"/>
      <charset val="204"/>
    </font>
    <font>
      <b/>
      <sz val="30"/>
      <name val="Times New Roman"/>
      <family val="1"/>
      <charset val="204"/>
    </font>
    <font>
      <sz val="30"/>
      <name val="Times New Roman"/>
      <family val="1"/>
      <charset val="204"/>
    </font>
    <font>
      <b/>
      <sz val="30"/>
      <name val="Times New Roman"/>
      <family val="1"/>
    </font>
    <font>
      <sz val="30"/>
      <name val="Times New Roman"/>
      <family val="1"/>
    </font>
    <font>
      <b/>
      <sz val="30"/>
      <name val="Arial"/>
      <family val="2"/>
      <charset val="204"/>
    </font>
    <font>
      <b/>
      <sz val="40"/>
      <name val="Times New Roman"/>
      <family val="1"/>
      <charset val="204"/>
    </font>
    <font>
      <sz val="34"/>
      <name val="Times New Roman"/>
      <family val="1"/>
    </font>
    <font>
      <sz val="40"/>
      <name val="Times New Roman"/>
      <family val="1"/>
      <charset val="204"/>
    </font>
    <font>
      <sz val="28"/>
      <name val="Times New Roman"/>
      <family val="1"/>
    </font>
    <font>
      <sz val="26"/>
      <name val="Times New Roman"/>
      <family val="1"/>
    </font>
    <font>
      <sz val="27"/>
      <name val="Times New Roman"/>
      <family val="1"/>
      <charset val="204"/>
    </font>
    <font>
      <sz val="25"/>
      <name val="Times New Roman"/>
      <family val="1"/>
      <charset val="204"/>
    </font>
    <font>
      <sz val="32"/>
      <name val="Times New Roman"/>
      <family val="1"/>
    </font>
    <font>
      <sz val="30"/>
      <color theme="1"/>
      <name val="Times New Roman"/>
      <family val="1"/>
    </font>
    <font>
      <sz val="34"/>
      <name val="Times New Roman"/>
      <family val="1"/>
      <charset val="204"/>
    </font>
  </fonts>
  <fills count="2">
    <fill>
      <patternFill patternType="none"/>
    </fill>
    <fill>
      <patternFill patternType="gray125"/>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cellStyleXfs>
  <cellXfs count="237">
    <xf numFmtId="0" fontId="0" fillId="0" borderId="0" xfId="0"/>
    <xf numFmtId="0" fontId="2" fillId="0" borderId="0" xfId="0" applyFont="1" applyFill="1"/>
    <xf numFmtId="0" fontId="2" fillId="0" borderId="0" xfId="0" applyFont="1" applyFill="1" applyAlignment="1">
      <alignment horizontal="left"/>
    </xf>
    <xf numFmtId="0" fontId="1" fillId="0" borderId="0" xfId="0" applyFont="1" applyFill="1"/>
    <xf numFmtId="0" fontId="2" fillId="0" borderId="0" xfId="0" applyFont="1" applyFill="1" applyAlignment="1">
      <alignment wrapText="1"/>
    </xf>
    <xf numFmtId="3" fontId="2" fillId="0" borderId="0" xfId="0" applyNumberFormat="1" applyFont="1" applyFill="1"/>
    <xf numFmtId="0" fontId="2" fillId="0" borderId="0" xfId="0" applyFont="1" applyFill="1" applyBorder="1"/>
    <xf numFmtId="0" fontId="2" fillId="0" borderId="0" xfId="0" applyFont="1" applyFill="1" applyAlignment="1"/>
    <xf numFmtId="0" fontId="3" fillId="0" borderId="0" xfId="0" applyFont="1" applyFill="1"/>
    <xf numFmtId="0" fontId="3" fillId="0" borderId="0" xfId="0" applyFont="1" applyFill="1" applyAlignment="1">
      <alignment horizontal="left" wrapText="1" indent="2"/>
    </xf>
    <xf numFmtId="0" fontId="3" fillId="0" borderId="0" xfId="0" applyFont="1" applyFill="1" applyAlignment="1"/>
    <xf numFmtId="3" fontId="3" fillId="0" borderId="0" xfId="0" applyNumberFormat="1" applyFont="1" applyFill="1"/>
    <xf numFmtId="0" fontId="4" fillId="0" borderId="0" xfId="0" applyFont="1" applyFill="1"/>
    <xf numFmtId="0" fontId="6" fillId="0" borderId="0" xfId="0" applyFont="1" applyFill="1"/>
    <xf numFmtId="3" fontId="5" fillId="0" borderId="0" xfId="0" applyNumberFormat="1" applyFont="1" applyFill="1" applyAlignment="1">
      <alignment horizontal="right"/>
    </xf>
    <xf numFmtId="0" fontId="7" fillId="0" borderId="0" xfId="0" applyFont="1" applyFill="1" applyAlignment="1"/>
    <xf numFmtId="0" fontId="2" fillId="0" borderId="0" xfId="0" applyFont="1" applyFill="1" applyAlignment="1">
      <alignment horizontal="center"/>
    </xf>
    <xf numFmtId="2" fontId="6" fillId="0" borderId="0" xfId="0" applyNumberFormat="1" applyFont="1" applyFill="1" applyAlignment="1">
      <alignment horizontal="center"/>
    </xf>
    <xf numFmtId="3" fontId="2" fillId="0" borderId="0" xfId="0" applyNumberFormat="1" applyFont="1" applyFill="1" applyAlignment="1">
      <alignment horizontal="center"/>
    </xf>
    <xf numFmtId="2" fontId="2" fillId="0" borderId="0" xfId="0" applyNumberFormat="1" applyFont="1" applyFill="1" applyAlignment="1">
      <alignment horizontal="center"/>
    </xf>
    <xf numFmtId="3" fontId="2" fillId="0" borderId="0" xfId="0" applyNumberFormat="1" applyFont="1" applyFill="1" applyBorder="1" applyAlignment="1">
      <alignment horizontal="right"/>
    </xf>
    <xf numFmtId="0" fontId="10" fillId="0" borderId="2"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indent="1"/>
    </xf>
    <xf numFmtId="0" fontId="10" fillId="0" borderId="2" xfId="0" applyFont="1" applyFill="1" applyBorder="1" applyAlignment="1" applyProtection="1">
      <alignment horizontal="left" vertical="center"/>
    </xf>
    <xf numFmtId="0" fontId="11" fillId="0" borderId="2" xfId="0" applyFont="1" applyFill="1" applyBorder="1" applyAlignment="1">
      <alignment horizontal="left" vertical="center" wrapText="1" indent="1"/>
    </xf>
    <xf numFmtId="0" fontId="10" fillId="0" borderId="3" xfId="0" applyFont="1" applyFill="1" applyBorder="1" applyAlignment="1" applyProtection="1">
      <alignment horizontal="left" vertical="center" wrapText="1"/>
    </xf>
    <xf numFmtId="0" fontId="10" fillId="0" borderId="3" xfId="0" applyFont="1" applyFill="1" applyBorder="1" applyAlignment="1" applyProtection="1">
      <alignment vertical="center"/>
    </xf>
    <xf numFmtId="0" fontId="9" fillId="0" borderId="2" xfId="0" applyFont="1" applyFill="1" applyBorder="1" applyAlignment="1">
      <alignment horizontal="center" vertical="center"/>
    </xf>
    <xf numFmtId="0" fontId="9" fillId="0" borderId="2" xfId="0" applyFont="1" applyFill="1" applyBorder="1" applyAlignment="1" applyProtection="1">
      <alignment horizontal="left" vertical="center" wrapText="1" indent="1"/>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horizontal="left" vertical="center" indent="1"/>
    </xf>
    <xf numFmtId="0" fontId="8" fillId="0" borderId="3" xfId="0"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left" vertical="center"/>
    </xf>
    <xf numFmtId="0" fontId="10" fillId="0" borderId="3" xfId="0" applyFont="1" applyFill="1" applyBorder="1" applyAlignment="1" applyProtection="1">
      <alignment horizontal="left" vertical="center"/>
    </xf>
    <xf numFmtId="0" fontId="10" fillId="0" borderId="2" xfId="0" applyFont="1" applyFill="1" applyBorder="1" applyAlignment="1" applyProtection="1">
      <alignment horizontal="center"/>
    </xf>
    <xf numFmtId="4" fontId="10" fillId="0" borderId="2" xfId="0" applyNumberFormat="1" applyFont="1" applyFill="1" applyBorder="1" applyAlignment="1" applyProtection="1">
      <alignment horizontal="right"/>
    </xf>
    <xf numFmtId="0" fontId="10" fillId="0" borderId="2" xfId="0" applyFont="1" applyFill="1" applyBorder="1" applyAlignment="1">
      <alignment horizontal="center"/>
    </xf>
    <xf numFmtId="0" fontId="11" fillId="0" borderId="2" xfId="0" applyFont="1" applyFill="1" applyBorder="1" applyAlignment="1" applyProtection="1">
      <alignment horizontal="center"/>
    </xf>
    <xf numFmtId="4" fontId="11" fillId="0" borderId="2" xfId="0" applyNumberFormat="1" applyFont="1" applyFill="1" applyBorder="1" applyAlignment="1" applyProtection="1">
      <alignment horizontal="right"/>
    </xf>
    <xf numFmtId="4" fontId="11" fillId="0" borderId="2" xfId="0" applyNumberFormat="1" applyFont="1" applyFill="1" applyBorder="1" applyAlignment="1">
      <alignment horizontal="right"/>
    </xf>
    <xf numFmtId="0" fontId="10" fillId="0" borderId="3" xfId="0" applyFont="1" applyFill="1" applyBorder="1" applyAlignment="1">
      <alignment horizontal="center" vertical="center"/>
    </xf>
    <xf numFmtId="4" fontId="10" fillId="0" borderId="3" xfId="0" applyNumberFormat="1" applyFont="1" applyFill="1" applyBorder="1" applyAlignment="1" applyProtection="1">
      <alignment horizontal="right" vertical="center"/>
    </xf>
    <xf numFmtId="4" fontId="10" fillId="0" borderId="1" xfId="0" applyNumberFormat="1" applyFont="1" applyFill="1" applyBorder="1" applyAlignment="1" applyProtection="1">
      <alignment horizontal="right"/>
    </xf>
    <xf numFmtId="4" fontId="10" fillId="0" borderId="3" xfId="0" applyNumberFormat="1" applyFont="1" applyFill="1" applyBorder="1" applyAlignment="1" applyProtection="1">
      <alignment horizontal="right"/>
    </xf>
    <xf numFmtId="49" fontId="11" fillId="0" borderId="2" xfId="0" applyNumberFormat="1" applyFont="1" applyFill="1" applyBorder="1" applyAlignment="1">
      <alignment horizontal="center"/>
    </xf>
    <xf numFmtId="49" fontId="10" fillId="0" borderId="2" xfId="0" applyNumberFormat="1" applyFont="1" applyFill="1" applyBorder="1" applyAlignment="1">
      <alignment horizontal="center"/>
    </xf>
    <xf numFmtId="49" fontId="10" fillId="0" borderId="3" xfId="0" applyNumberFormat="1" applyFont="1" applyFill="1" applyBorder="1" applyAlignment="1">
      <alignment horizontal="center"/>
    </xf>
    <xf numFmtId="0" fontId="10" fillId="0" borderId="3" xfId="0" applyFont="1" applyFill="1" applyBorder="1" applyAlignment="1">
      <alignment horizontal="center"/>
    </xf>
    <xf numFmtId="0" fontId="13" fillId="0" borderId="0" xfId="0" applyFont="1" applyFill="1" applyAlignment="1">
      <alignment wrapText="1"/>
    </xf>
    <xf numFmtId="0" fontId="15" fillId="0" borderId="0" xfId="0" applyFont="1" applyFill="1"/>
    <xf numFmtId="3" fontId="15" fillId="0" borderId="0" xfId="0" applyNumberFormat="1" applyFont="1" applyFill="1" applyAlignment="1">
      <alignment horizontal="right"/>
    </xf>
    <xf numFmtId="0" fontId="4" fillId="0" borderId="0" xfId="0" applyFont="1" applyFill="1" applyAlignment="1"/>
    <xf numFmtId="0" fontId="16" fillId="0" borderId="0" xfId="0" applyFont="1" applyFill="1" applyAlignment="1">
      <alignment horizontal="left"/>
    </xf>
    <xf numFmtId="0" fontId="16" fillId="0" borderId="0" xfId="0" applyFont="1" applyFill="1" applyAlignment="1"/>
    <xf numFmtId="2" fontId="13" fillId="0" borderId="0" xfId="0" applyNumberFormat="1" applyFont="1" applyFill="1" applyAlignment="1"/>
    <xf numFmtId="0" fontId="9" fillId="0" borderId="4" xfId="0" applyFont="1" applyFill="1" applyBorder="1" applyAlignment="1" applyProtection="1">
      <alignment horizontal="left" vertical="center" indent="1"/>
    </xf>
    <xf numFmtId="0" fontId="20" fillId="0" borderId="0" xfId="0" applyFont="1" applyFill="1" applyAlignment="1"/>
    <xf numFmtId="0" fontId="11" fillId="0" borderId="3" xfId="0" applyFont="1" applyFill="1" applyBorder="1" applyAlignment="1" applyProtection="1">
      <alignment horizontal="center"/>
    </xf>
    <xf numFmtId="0" fontId="11" fillId="0" borderId="3" xfId="0" applyFont="1" applyFill="1" applyBorder="1" applyAlignment="1">
      <alignment horizontal="center"/>
    </xf>
    <xf numFmtId="2" fontId="11" fillId="0" borderId="3" xfId="0" applyNumberFormat="1" applyFont="1" applyFill="1" applyBorder="1" applyAlignment="1" applyProtection="1">
      <alignment horizontal="center"/>
    </xf>
    <xf numFmtId="0" fontId="10" fillId="0" borderId="3" xfId="0" applyFont="1" applyFill="1" applyBorder="1" applyAlignment="1" applyProtection="1">
      <alignment horizontal="center"/>
    </xf>
    <xf numFmtId="0" fontId="10" fillId="0" borderId="3" xfId="0" applyFont="1" applyFill="1" applyBorder="1" applyAlignment="1" applyProtection="1">
      <alignment horizontal="center"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pplyProtection="1">
      <alignment vertical="center" wrapText="1"/>
    </xf>
    <xf numFmtId="3" fontId="10" fillId="0" borderId="3" xfId="0" applyNumberFormat="1" applyFont="1" applyFill="1" applyBorder="1" applyAlignment="1">
      <alignment horizontal="center" vertical="center" wrapText="1"/>
    </xf>
    <xf numFmtId="49" fontId="10" fillId="0" borderId="3" xfId="0" applyNumberFormat="1" applyFont="1" applyFill="1" applyBorder="1" applyAlignment="1" applyProtection="1">
      <alignment horizontal="center"/>
    </xf>
    <xf numFmtId="0" fontId="8"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8" fillId="0" borderId="3" xfId="0" applyFont="1" applyFill="1" applyBorder="1" applyAlignment="1">
      <alignment horizontal="center" vertical="center"/>
    </xf>
    <xf numFmtId="4" fontId="10" fillId="0" borderId="0" xfId="0" applyNumberFormat="1" applyFont="1" applyFill="1" applyBorder="1" applyAlignment="1" applyProtection="1">
      <alignment horizontal="right"/>
    </xf>
    <xf numFmtId="0" fontId="8" fillId="0" borderId="6"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4" fontId="11" fillId="0" borderId="8" xfId="0" applyNumberFormat="1" applyFont="1" applyFill="1" applyBorder="1" applyAlignment="1" applyProtection="1">
      <alignment horizontal="right"/>
    </xf>
    <xf numFmtId="4" fontId="11" fillId="0" borderId="8" xfId="0" applyNumberFormat="1" applyFont="1" applyFill="1" applyBorder="1" applyAlignment="1">
      <alignment horizontal="right"/>
    </xf>
    <xf numFmtId="0" fontId="11" fillId="0" borderId="10" xfId="0" applyFont="1" applyFill="1" applyBorder="1" applyAlignment="1" applyProtection="1">
      <alignment horizontal="left" vertical="center" wrapText="1" indent="1"/>
    </xf>
    <xf numFmtId="0" fontId="11" fillId="0" borderId="12" xfId="0" applyFont="1" applyFill="1" applyBorder="1" applyAlignment="1" applyProtection="1">
      <alignment horizontal="center"/>
    </xf>
    <xf numFmtId="4" fontId="11" fillId="0" borderId="9" xfId="0" applyNumberFormat="1" applyFont="1" applyFill="1" applyBorder="1" applyAlignment="1" applyProtection="1">
      <alignment horizontal="right"/>
    </xf>
    <xf numFmtId="4" fontId="11" fillId="0" borderId="15" xfId="0" applyNumberFormat="1" applyFont="1" applyFill="1" applyBorder="1" applyAlignment="1">
      <alignment horizontal="right"/>
    </xf>
    <xf numFmtId="4" fontId="11" fillId="0" borderId="18" xfId="0" applyNumberFormat="1" applyFont="1" applyFill="1" applyBorder="1" applyAlignment="1" applyProtection="1">
      <alignment horizontal="right"/>
    </xf>
    <xf numFmtId="4" fontId="11" fillId="0" borderId="19" xfId="0" applyNumberFormat="1" applyFont="1" applyFill="1" applyBorder="1" applyAlignment="1" applyProtection="1">
      <alignment horizontal="right"/>
    </xf>
    <xf numFmtId="4" fontId="11" fillId="0" borderId="7" xfId="0" applyNumberFormat="1" applyFont="1" applyFill="1" applyBorder="1" applyAlignment="1" applyProtection="1">
      <alignment horizontal="right"/>
    </xf>
    <xf numFmtId="4" fontId="11" fillId="0" borderId="7" xfId="0" applyNumberFormat="1" applyFont="1" applyFill="1" applyBorder="1" applyAlignment="1">
      <alignment horizontal="right"/>
    </xf>
    <xf numFmtId="0" fontId="11" fillId="0" borderId="16" xfId="0" applyFont="1" applyFill="1" applyBorder="1" applyAlignment="1" applyProtection="1">
      <alignment horizontal="center"/>
    </xf>
    <xf numFmtId="4" fontId="11" fillId="0" borderId="22" xfId="0" applyNumberFormat="1" applyFont="1" applyFill="1" applyBorder="1" applyAlignment="1" applyProtection="1">
      <alignment horizontal="right"/>
    </xf>
    <xf numFmtId="4" fontId="11" fillId="0" borderId="24" xfId="0" applyNumberFormat="1" applyFont="1" applyFill="1" applyBorder="1" applyAlignment="1" applyProtection="1">
      <alignment horizontal="right"/>
    </xf>
    <xf numFmtId="0" fontId="11" fillId="0" borderId="16" xfId="0" applyFont="1" applyFill="1" applyBorder="1" applyAlignment="1" applyProtection="1">
      <alignment horizontal="left" vertical="center" wrapText="1" indent="1"/>
    </xf>
    <xf numFmtId="0" fontId="11" fillId="0" borderId="7" xfId="0" applyFont="1" applyFill="1" applyBorder="1" applyAlignment="1" applyProtection="1">
      <alignment horizontal="center"/>
    </xf>
    <xf numFmtId="4" fontId="10" fillId="0" borderId="4" xfId="0" applyNumberFormat="1" applyFont="1" applyFill="1" applyBorder="1" applyAlignment="1" applyProtection="1">
      <alignment horizontal="right"/>
    </xf>
    <xf numFmtId="4" fontId="11" fillId="0" borderId="0" xfId="0" applyNumberFormat="1" applyFont="1" applyFill="1" applyBorder="1" applyAlignment="1" applyProtection="1">
      <alignment horizontal="right"/>
    </xf>
    <xf numFmtId="4" fontId="11" fillId="0" borderId="28" xfId="0" applyNumberFormat="1" applyFont="1" applyFill="1" applyBorder="1" applyAlignment="1" applyProtection="1">
      <alignment horizontal="right"/>
    </xf>
    <xf numFmtId="0" fontId="11" fillId="0" borderId="30" xfId="0" applyFont="1" applyFill="1" applyBorder="1" applyAlignment="1" applyProtection="1">
      <alignment horizontal="center"/>
    </xf>
    <xf numFmtId="49" fontId="11" fillId="0" borderId="11" xfId="0" applyNumberFormat="1" applyFont="1" applyFill="1" applyBorder="1" applyAlignment="1">
      <alignment horizontal="center"/>
    </xf>
    <xf numFmtId="49" fontId="11" fillId="0" borderId="7" xfId="0" applyNumberFormat="1" applyFont="1" applyFill="1" applyBorder="1" applyAlignment="1">
      <alignment horizontal="center"/>
    </xf>
    <xf numFmtId="4" fontId="11" fillId="0" borderId="27" xfId="0" applyNumberFormat="1" applyFont="1" applyFill="1" applyBorder="1" applyAlignment="1" applyProtection="1">
      <alignment horizontal="right"/>
    </xf>
    <xf numFmtId="4" fontId="10" fillId="0" borderId="8" xfId="0" applyNumberFormat="1" applyFont="1" applyFill="1" applyBorder="1" applyAlignment="1" applyProtection="1">
      <alignment horizontal="right"/>
    </xf>
    <xf numFmtId="4" fontId="11" fillId="0" borderId="26" xfId="0" applyNumberFormat="1" applyFont="1" applyFill="1" applyBorder="1" applyAlignment="1" applyProtection="1">
      <alignment horizontal="right"/>
    </xf>
    <xf numFmtId="49" fontId="11" fillId="0" borderId="0" xfId="0" applyNumberFormat="1" applyFont="1" applyFill="1" applyBorder="1" applyAlignment="1">
      <alignment horizontal="center"/>
    </xf>
    <xf numFmtId="4" fontId="11" fillId="0" borderId="25" xfId="0" applyNumberFormat="1" applyFont="1" applyFill="1" applyBorder="1" applyAlignment="1" applyProtection="1">
      <alignment horizontal="right"/>
    </xf>
    <xf numFmtId="49" fontId="11" fillId="0" borderId="19" xfId="0" applyNumberFormat="1" applyFont="1" applyFill="1" applyBorder="1" applyAlignment="1">
      <alignment horizontal="center"/>
    </xf>
    <xf numFmtId="4" fontId="11" fillId="0" borderId="21" xfId="0" applyNumberFormat="1" applyFont="1" applyFill="1" applyBorder="1" applyAlignment="1" applyProtection="1">
      <alignment horizontal="right"/>
    </xf>
    <xf numFmtId="0" fontId="2" fillId="0" borderId="28" xfId="0" applyFont="1" applyFill="1" applyBorder="1"/>
    <xf numFmtId="49" fontId="10" fillId="0" borderId="1" xfId="0" applyNumberFormat="1" applyFont="1" applyFill="1" applyBorder="1" applyAlignment="1">
      <alignment horizontal="center"/>
    </xf>
    <xf numFmtId="0" fontId="8" fillId="0" borderId="4" xfId="0" applyFont="1" applyFill="1" applyBorder="1" applyAlignment="1" applyProtection="1">
      <alignment horizontal="center" vertical="center"/>
    </xf>
    <xf numFmtId="49" fontId="10" fillId="0" borderId="4" xfId="0" applyNumberFormat="1" applyFont="1" applyFill="1" applyBorder="1" applyAlignment="1">
      <alignment horizontal="center"/>
    </xf>
    <xf numFmtId="49" fontId="11" fillId="0" borderId="16" xfId="0" applyNumberFormat="1" applyFont="1" applyFill="1" applyBorder="1" applyAlignment="1">
      <alignment horizontal="center"/>
    </xf>
    <xf numFmtId="4" fontId="11" fillId="0" borderId="32" xfId="0" applyNumberFormat="1" applyFont="1" applyFill="1" applyBorder="1" applyAlignment="1" applyProtection="1">
      <alignment horizontal="right"/>
    </xf>
    <xf numFmtId="4" fontId="11" fillId="0" borderId="33" xfId="0" applyNumberFormat="1" applyFont="1" applyFill="1" applyBorder="1" applyAlignment="1" applyProtection="1">
      <alignment horizontal="right"/>
    </xf>
    <xf numFmtId="4" fontId="11" fillId="0" borderId="34" xfId="0" applyNumberFormat="1" applyFont="1" applyFill="1" applyBorder="1" applyAlignment="1" applyProtection="1">
      <alignment horizontal="right"/>
    </xf>
    <xf numFmtId="49" fontId="11" fillId="0" borderId="12" xfId="0" applyNumberFormat="1" applyFont="1" applyFill="1" applyBorder="1" applyAlignment="1">
      <alignment horizontal="center"/>
    </xf>
    <xf numFmtId="0" fontId="9" fillId="0" borderId="16" xfId="0" applyFont="1" applyFill="1" applyBorder="1" applyAlignment="1" applyProtection="1">
      <alignment horizontal="center" vertical="center"/>
    </xf>
    <xf numFmtId="4" fontId="11" fillId="0" borderId="14" xfId="0" applyNumberFormat="1" applyFont="1" applyFill="1" applyBorder="1" applyAlignment="1" applyProtection="1">
      <alignment horizontal="right"/>
    </xf>
    <xf numFmtId="0" fontId="2" fillId="0" borderId="20" xfId="0" applyFont="1" applyFill="1" applyBorder="1"/>
    <xf numFmtId="0" fontId="2" fillId="0" borderId="21" xfId="0" applyFont="1" applyFill="1" applyBorder="1"/>
    <xf numFmtId="0" fontId="11" fillId="0" borderId="35" xfId="0" applyFont="1" applyFill="1" applyBorder="1" applyAlignment="1" applyProtection="1">
      <alignment horizontal="center"/>
    </xf>
    <xf numFmtId="4" fontId="11" fillId="0" borderId="36" xfId="0" applyNumberFormat="1" applyFont="1" applyFill="1" applyBorder="1" applyAlignment="1" applyProtection="1">
      <alignment horizontal="right"/>
    </xf>
    <xf numFmtId="4" fontId="11" fillId="0" borderId="37" xfId="0" applyNumberFormat="1" applyFont="1" applyFill="1" applyBorder="1" applyAlignment="1" applyProtection="1">
      <alignment horizontal="right"/>
    </xf>
    <xf numFmtId="0" fontId="11" fillId="0" borderId="19" xfId="0" applyFont="1" applyFill="1" applyBorder="1" applyAlignment="1" applyProtection="1">
      <alignment horizontal="center"/>
    </xf>
    <xf numFmtId="4" fontId="21" fillId="0" borderId="7" xfId="0" applyNumberFormat="1" applyFont="1" applyFill="1" applyBorder="1" applyAlignment="1" applyProtection="1">
      <alignment horizontal="right"/>
    </xf>
    <xf numFmtId="0" fontId="11" fillId="0" borderId="0" xfId="0" applyFont="1" applyFill="1" applyBorder="1" applyAlignment="1" applyProtection="1">
      <alignment horizontal="center"/>
    </xf>
    <xf numFmtId="4" fontId="11" fillId="0" borderId="38" xfId="0" applyNumberFormat="1" applyFont="1" applyFill="1" applyBorder="1" applyAlignment="1" applyProtection="1">
      <alignment horizontal="right"/>
    </xf>
    <xf numFmtId="0" fontId="9" fillId="0" borderId="35" xfId="0" applyFont="1" applyFill="1" applyBorder="1" applyAlignment="1">
      <alignment horizontal="left" vertical="center" wrapText="1" indent="1"/>
    </xf>
    <xf numFmtId="49" fontId="11" fillId="0" borderId="30" xfId="0" applyNumberFormat="1" applyFont="1" applyFill="1" applyBorder="1" applyAlignment="1">
      <alignment horizontal="center"/>
    </xf>
    <xf numFmtId="4" fontId="11" fillId="0" borderId="39" xfId="0" applyNumberFormat="1" applyFont="1" applyFill="1" applyBorder="1" applyAlignment="1" applyProtection="1">
      <alignment horizontal="right"/>
    </xf>
    <xf numFmtId="49" fontId="11" fillId="0" borderId="35" xfId="0" applyNumberFormat="1" applyFont="1" applyFill="1" applyBorder="1" applyAlignment="1">
      <alignment horizontal="center"/>
    </xf>
    <xf numFmtId="0" fontId="9" fillId="0" borderId="16" xfId="0" applyFont="1" applyFill="1" applyBorder="1" applyAlignment="1">
      <alignment horizontal="left" vertical="center" wrapText="1" indent="1"/>
    </xf>
    <xf numFmtId="49" fontId="11" fillId="0" borderId="40" xfId="0" applyNumberFormat="1" applyFont="1" applyFill="1" applyBorder="1" applyAlignment="1">
      <alignment horizontal="center"/>
    </xf>
    <xf numFmtId="49" fontId="11" fillId="0" borderId="24" xfId="0" applyNumberFormat="1" applyFont="1" applyFill="1" applyBorder="1" applyAlignment="1">
      <alignment horizontal="center"/>
    </xf>
    <xf numFmtId="49" fontId="11" fillId="0" borderId="25" xfId="0" applyNumberFormat="1" applyFont="1" applyFill="1" applyBorder="1" applyAlignment="1">
      <alignment horizontal="center"/>
    </xf>
    <xf numFmtId="4" fontId="11" fillId="0" borderId="33" xfId="0" applyNumberFormat="1" applyFont="1" applyFill="1" applyBorder="1" applyAlignment="1">
      <alignment horizontal="right"/>
    </xf>
    <xf numFmtId="4" fontId="11" fillId="0" borderId="41" xfId="0" applyNumberFormat="1" applyFont="1" applyFill="1" applyBorder="1" applyAlignment="1" applyProtection="1">
      <alignment horizontal="right"/>
    </xf>
    <xf numFmtId="4" fontId="11" fillId="0" borderId="42" xfId="0" applyNumberFormat="1" applyFont="1" applyFill="1" applyBorder="1" applyAlignment="1" applyProtection="1">
      <alignment horizontal="right"/>
    </xf>
    <xf numFmtId="49" fontId="10" fillId="0" borderId="16" xfId="0" applyNumberFormat="1" applyFont="1" applyFill="1" applyBorder="1" applyAlignment="1">
      <alignment horizontal="center"/>
    </xf>
    <xf numFmtId="4" fontId="10" fillId="0" borderId="42" xfId="0" applyNumberFormat="1" applyFont="1" applyFill="1" applyBorder="1" applyAlignment="1" applyProtection="1">
      <alignment horizontal="right"/>
    </xf>
    <xf numFmtId="49" fontId="11" fillId="0" borderId="6" xfId="0" applyNumberFormat="1" applyFont="1" applyFill="1" applyBorder="1" applyAlignment="1">
      <alignment horizontal="center"/>
    </xf>
    <xf numFmtId="4" fontId="21" fillId="0" borderId="19" xfId="0" applyNumberFormat="1" applyFont="1" applyFill="1" applyBorder="1" applyAlignment="1" applyProtection="1">
      <alignment horizontal="right"/>
    </xf>
    <xf numFmtId="0" fontId="8" fillId="0" borderId="3" xfId="0" applyFont="1" applyFill="1" applyBorder="1" applyAlignment="1" applyProtection="1">
      <alignment horizontal="center" vertical="center"/>
    </xf>
    <xf numFmtId="4" fontId="11" fillId="0" borderId="9" xfId="0" applyNumberFormat="1" applyFont="1" applyFill="1" applyBorder="1" applyAlignment="1">
      <alignment horizontal="right"/>
    </xf>
    <xf numFmtId="49" fontId="11" fillId="0" borderId="43" xfId="0" applyNumberFormat="1" applyFont="1" applyFill="1" applyBorder="1" applyAlignment="1">
      <alignment horizontal="center"/>
    </xf>
    <xf numFmtId="49" fontId="11" fillId="0" borderId="44" xfId="0" applyNumberFormat="1" applyFont="1" applyFill="1" applyBorder="1" applyAlignment="1">
      <alignment horizontal="center"/>
    </xf>
    <xf numFmtId="4" fontId="10" fillId="0" borderId="14" xfId="0" applyNumberFormat="1" applyFont="1" applyFill="1" applyBorder="1" applyAlignment="1" applyProtection="1">
      <alignment horizontal="right"/>
    </xf>
    <xf numFmtId="4" fontId="10" fillId="0" borderId="45" xfId="0" applyNumberFormat="1" applyFont="1" applyFill="1" applyBorder="1" applyAlignment="1" applyProtection="1">
      <alignment horizontal="right"/>
    </xf>
    <xf numFmtId="4" fontId="11" fillId="0" borderId="15" xfId="0" applyNumberFormat="1" applyFont="1" applyFill="1" applyBorder="1" applyAlignment="1" applyProtection="1">
      <alignment horizontal="right"/>
    </xf>
    <xf numFmtId="4" fontId="11" fillId="0" borderId="45" xfId="0" applyNumberFormat="1" applyFont="1" applyFill="1" applyBorder="1" applyAlignment="1" applyProtection="1">
      <alignment horizontal="right"/>
    </xf>
    <xf numFmtId="4" fontId="10" fillId="0" borderId="46" xfId="0" applyNumberFormat="1" applyFont="1" applyFill="1" applyBorder="1" applyAlignment="1" applyProtection="1">
      <alignment horizontal="right"/>
    </xf>
    <xf numFmtId="4" fontId="10" fillId="0" borderId="47" xfId="0" applyNumberFormat="1" applyFont="1" applyFill="1" applyBorder="1" applyAlignment="1" applyProtection="1">
      <alignment horizontal="right"/>
    </xf>
    <xf numFmtId="4" fontId="11" fillId="0" borderId="48" xfId="0" applyNumberFormat="1" applyFont="1" applyFill="1" applyBorder="1" applyAlignment="1" applyProtection="1">
      <alignment horizontal="right"/>
    </xf>
    <xf numFmtId="4" fontId="11" fillId="0" borderId="17" xfId="0" applyNumberFormat="1" applyFont="1" applyFill="1" applyBorder="1" applyAlignment="1" applyProtection="1">
      <alignment horizontal="right"/>
    </xf>
    <xf numFmtId="4" fontId="11" fillId="0" borderId="27" xfId="0" applyNumberFormat="1" applyFont="1" applyFill="1" applyBorder="1" applyAlignment="1">
      <alignment horizontal="right"/>
    </xf>
    <xf numFmtId="0" fontId="11" fillId="0" borderId="11" xfId="0" applyFont="1" applyFill="1" applyBorder="1" applyAlignment="1" applyProtection="1">
      <alignment horizontal="left" vertical="center" wrapText="1" indent="1"/>
    </xf>
    <xf numFmtId="0" fontId="11" fillId="0" borderId="23" xfId="0" applyFont="1" applyFill="1" applyBorder="1" applyAlignment="1" applyProtection="1">
      <alignment horizontal="left" vertical="center" wrapText="1" indent="1"/>
    </xf>
    <xf numFmtId="0" fontId="11" fillId="0" borderId="13" xfId="0" applyFont="1" applyFill="1" applyBorder="1" applyAlignment="1">
      <alignment horizontal="left" vertical="center" wrapText="1" indent="1"/>
    </xf>
    <xf numFmtId="0" fontId="11" fillId="0" borderId="23" xfId="0" applyFont="1" applyFill="1" applyBorder="1" applyAlignment="1">
      <alignment horizontal="left" vertical="center" wrapText="1" indent="1"/>
    </xf>
    <xf numFmtId="0" fontId="11" fillId="0" borderId="11" xfId="0" applyFont="1" applyFill="1" applyBorder="1" applyAlignment="1">
      <alignment horizontal="left" vertical="center" wrapText="1" indent="1"/>
    </xf>
    <xf numFmtId="0" fontId="11" fillId="0" borderId="49" xfId="0" applyFont="1" applyFill="1" applyBorder="1" applyAlignment="1">
      <alignment horizontal="left" vertical="center" wrapText="1" indent="1"/>
    </xf>
    <xf numFmtId="0" fontId="11" fillId="0" borderId="10" xfId="0" applyFont="1" applyFill="1" applyBorder="1" applyAlignment="1">
      <alignment horizontal="left" vertical="center" wrapText="1" indent="1"/>
    </xf>
    <xf numFmtId="0" fontId="17" fillId="0" borderId="11" xfId="0" applyFont="1" applyFill="1" applyBorder="1" applyAlignment="1">
      <alignment horizontal="left" vertical="center" wrapText="1" indent="1"/>
    </xf>
    <xf numFmtId="0" fontId="16" fillId="0" borderId="11" xfId="0" applyFont="1" applyFill="1" applyBorder="1" applyAlignment="1">
      <alignment horizontal="left" vertical="center" wrapText="1" indent="1"/>
    </xf>
    <xf numFmtId="0" fontId="11" fillId="0" borderId="29" xfId="0"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0" fontId="9" fillId="0" borderId="10" xfId="0" applyFont="1" applyFill="1" applyBorder="1" applyAlignment="1" applyProtection="1">
      <alignment horizontal="left" vertical="center" wrapText="1" indent="1"/>
    </xf>
    <xf numFmtId="0" fontId="9" fillId="0" borderId="11" xfId="0" applyFont="1" applyFill="1" applyBorder="1" applyAlignment="1" applyProtection="1">
      <alignment horizontal="left" vertical="center" wrapText="1" indent="1"/>
    </xf>
    <xf numFmtId="0" fontId="9" fillId="0" borderId="31" xfId="0" applyFont="1" applyFill="1" applyBorder="1" applyAlignment="1" applyProtection="1">
      <alignment horizontal="left" vertical="center" wrapText="1" indent="1"/>
    </xf>
    <xf numFmtId="0" fontId="9" fillId="0" borderId="23" xfId="0" applyFont="1" applyFill="1" applyBorder="1" applyAlignment="1" applyProtection="1">
      <alignment horizontal="left" vertical="center" wrapText="1" indent="1"/>
    </xf>
    <xf numFmtId="0" fontId="9" fillId="0" borderId="13" xfId="0" applyFont="1" applyFill="1" applyBorder="1" applyAlignment="1" applyProtection="1">
      <alignment horizontal="left" vertical="center" wrapText="1" indent="1"/>
    </xf>
    <xf numFmtId="0" fontId="9" fillId="0" borderId="12" xfId="0" applyFont="1" applyFill="1" applyBorder="1" applyAlignment="1" applyProtection="1">
      <alignment horizontal="left" vertical="center" wrapText="1" indent="1"/>
    </xf>
    <xf numFmtId="4" fontId="11" fillId="0" borderId="50" xfId="0" applyNumberFormat="1" applyFont="1" applyFill="1" applyBorder="1" applyAlignment="1" applyProtection="1">
      <alignment horizontal="right"/>
    </xf>
    <xf numFmtId="0" fontId="9" fillId="0" borderId="12" xfId="0" applyFont="1" applyFill="1" applyBorder="1" applyAlignment="1">
      <alignment horizontal="left" vertical="center" wrapText="1" indent="1"/>
    </xf>
    <xf numFmtId="0" fontId="9" fillId="0" borderId="30" xfId="0" applyFont="1" applyFill="1" applyBorder="1" applyAlignment="1" applyProtection="1">
      <alignment horizontal="left" vertical="center" indent="1"/>
    </xf>
    <xf numFmtId="4" fontId="11" fillId="0" borderId="51" xfId="0" applyNumberFormat="1" applyFont="1" applyFill="1" applyBorder="1" applyAlignment="1" applyProtection="1">
      <alignment horizontal="right"/>
    </xf>
    <xf numFmtId="0" fontId="9" fillId="0" borderId="11" xfId="0" applyFont="1" applyFill="1" applyBorder="1" applyAlignment="1" applyProtection="1">
      <alignment horizontal="left" vertical="center" indent="1"/>
    </xf>
    <xf numFmtId="0" fontId="9" fillId="0" borderId="10" xfId="0" applyFont="1" applyFill="1" applyBorder="1" applyAlignment="1" applyProtection="1">
      <alignment horizontal="left" vertical="center" indent="1"/>
    </xf>
    <xf numFmtId="0" fontId="9" fillId="0" borderId="30" xfId="0" applyFont="1" applyFill="1" applyBorder="1" applyAlignment="1" applyProtection="1">
      <alignment horizontal="left" vertical="center" wrapText="1" indent="1"/>
    </xf>
    <xf numFmtId="0" fontId="19" fillId="0" borderId="10" xfId="0" applyFont="1" applyFill="1" applyBorder="1" applyAlignment="1" applyProtection="1">
      <alignment horizontal="left" vertical="center" wrapText="1" indent="1"/>
    </xf>
    <xf numFmtId="0" fontId="18" fillId="0" borderId="10" xfId="0" applyFont="1" applyFill="1" applyBorder="1" applyAlignment="1" applyProtection="1">
      <alignment horizontal="left" vertical="center" wrapText="1" indent="1"/>
    </xf>
    <xf numFmtId="0" fontId="11" fillId="0" borderId="12" xfId="0" applyFont="1" applyFill="1" applyBorder="1" applyAlignment="1">
      <alignment horizontal="left" vertical="center" wrapText="1" indent="1"/>
    </xf>
    <xf numFmtId="0" fontId="9" fillId="0" borderId="43" xfId="0" applyFont="1" applyFill="1" applyBorder="1" applyAlignment="1" applyProtection="1">
      <alignment horizontal="left" vertical="center" wrapText="1" indent="1"/>
    </xf>
    <xf numFmtId="4" fontId="9" fillId="0" borderId="27" xfId="0" applyNumberFormat="1" applyFont="1" applyFill="1" applyBorder="1" applyAlignment="1" applyProtection="1">
      <alignment horizontal="right"/>
    </xf>
    <xf numFmtId="0" fontId="9" fillId="0" borderId="10" xfId="0" applyFont="1" applyFill="1" applyBorder="1" applyAlignment="1">
      <alignment horizontal="left" vertical="center" indent="1"/>
    </xf>
    <xf numFmtId="0" fontId="9" fillId="0" borderId="29" xfId="0" applyFont="1" applyFill="1" applyBorder="1" applyAlignment="1">
      <alignment horizontal="left" vertical="center" wrapText="1" indent="1"/>
    </xf>
    <xf numFmtId="0" fontId="9" fillId="0" borderId="31" xfId="0" applyFont="1" applyFill="1" applyBorder="1" applyAlignment="1">
      <alignment horizontal="left" vertical="center" indent="1"/>
    </xf>
    <xf numFmtId="0" fontId="11" fillId="0" borderId="31" xfId="0" applyFont="1" applyFill="1" applyBorder="1" applyAlignment="1" applyProtection="1">
      <alignment horizontal="left" vertical="center" wrapText="1" indent="1"/>
    </xf>
    <xf numFmtId="0" fontId="11" fillId="0" borderId="43" xfId="0" applyFont="1" applyFill="1" applyBorder="1" applyAlignment="1" applyProtection="1">
      <alignment horizontal="center"/>
    </xf>
    <xf numFmtId="0" fontId="11" fillId="0" borderId="26" xfId="0" applyFont="1" applyFill="1" applyBorder="1" applyAlignment="1" applyProtection="1">
      <alignment horizontal="center"/>
    </xf>
    <xf numFmtId="4" fontId="11" fillId="0" borderId="40" xfId="0" applyNumberFormat="1" applyFont="1" applyFill="1" applyBorder="1" applyAlignment="1" applyProtection="1">
      <alignment horizontal="right"/>
    </xf>
    <xf numFmtId="0" fontId="11" fillId="0" borderId="49" xfId="0" applyFont="1" applyFill="1" applyBorder="1" applyAlignment="1" applyProtection="1">
      <alignment horizontal="left" vertical="center" wrapText="1" indent="1"/>
    </xf>
    <xf numFmtId="0" fontId="11" fillId="0" borderId="39" xfId="0" applyFont="1" applyFill="1" applyBorder="1" applyAlignment="1" applyProtection="1">
      <alignment horizontal="center"/>
    </xf>
    <xf numFmtId="4" fontId="11" fillId="0" borderId="22" xfId="0" applyNumberFormat="1" applyFont="1" applyFill="1" applyBorder="1" applyAlignment="1">
      <alignment horizontal="right"/>
    </xf>
    <xf numFmtId="0" fontId="11" fillId="0" borderId="23" xfId="0" applyFont="1" applyFill="1" applyBorder="1" applyAlignment="1" applyProtection="1">
      <alignment horizontal="center"/>
    </xf>
    <xf numFmtId="0" fontId="11" fillId="0" borderId="18" xfId="0" applyFont="1" applyFill="1" applyBorder="1" applyAlignment="1" applyProtection="1">
      <alignment horizontal="center"/>
    </xf>
    <xf numFmtId="4" fontId="11" fillId="0" borderId="53" xfId="0" applyNumberFormat="1" applyFont="1" applyFill="1" applyBorder="1" applyAlignment="1" applyProtection="1">
      <alignment horizontal="right"/>
    </xf>
    <xf numFmtId="0" fontId="10" fillId="0" borderId="3" xfId="0" applyFont="1" applyFill="1" applyBorder="1" applyAlignment="1" applyProtection="1">
      <alignment horizontal="center" vertical="center"/>
    </xf>
    <xf numFmtId="0" fontId="17" fillId="0" borderId="43" xfId="0" applyFont="1" applyFill="1" applyBorder="1" applyAlignment="1">
      <alignment horizontal="left" vertical="center" wrapText="1" indent="1"/>
    </xf>
    <xf numFmtId="4" fontId="21" fillId="0" borderId="18" xfId="0" applyNumberFormat="1" applyFont="1" applyFill="1" applyBorder="1" applyAlignment="1" applyProtection="1">
      <alignment horizontal="right"/>
    </xf>
    <xf numFmtId="0" fontId="11" fillId="0" borderId="31" xfId="0" applyFont="1" applyFill="1" applyBorder="1" applyAlignment="1">
      <alignment horizontal="left" vertical="center" wrapText="1" indent="1"/>
    </xf>
    <xf numFmtId="0" fontId="10" fillId="0" borderId="3" xfId="0" applyFont="1" applyFill="1" applyBorder="1" applyAlignment="1" applyProtection="1">
      <alignment horizontal="justify" vertical="center" wrapText="1"/>
    </xf>
    <xf numFmtId="0" fontId="11" fillId="0" borderId="13" xfId="0" applyFont="1" applyFill="1" applyBorder="1" applyAlignment="1" applyProtection="1">
      <alignment horizontal="center"/>
    </xf>
    <xf numFmtId="4" fontId="11" fillId="0" borderId="54" xfId="0" applyNumberFormat="1" applyFont="1" applyFill="1" applyBorder="1" applyAlignment="1" applyProtection="1">
      <alignment horizontal="right"/>
    </xf>
    <xf numFmtId="0" fontId="9" fillId="0" borderId="43" xfId="0" applyFont="1" applyFill="1" applyBorder="1" applyAlignment="1" applyProtection="1">
      <alignment horizontal="center" vertical="center"/>
    </xf>
    <xf numFmtId="49" fontId="11" fillId="0" borderId="17" xfId="0" applyNumberFormat="1" applyFont="1" applyFill="1" applyBorder="1" applyAlignment="1">
      <alignment horizontal="center"/>
    </xf>
    <xf numFmtId="49" fontId="11" fillId="0" borderId="18" xfId="0" applyNumberFormat="1" applyFont="1" applyFill="1" applyBorder="1" applyAlignment="1">
      <alignment horizontal="center"/>
    </xf>
    <xf numFmtId="4" fontId="11" fillId="0" borderId="25" xfId="0" applyNumberFormat="1" applyFont="1" applyFill="1" applyBorder="1" applyAlignment="1">
      <alignment horizontal="right"/>
    </xf>
    <xf numFmtId="0" fontId="9" fillId="0" borderId="29" xfId="0" applyFont="1" applyFill="1" applyBorder="1" applyAlignment="1" applyProtection="1">
      <alignment horizontal="left" vertical="center" wrapText="1" indent="1"/>
    </xf>
    <xf numFmtId="4" fontId="10" fillId="0" borderId="24" xfId="0" applyNumberFormat="1" applyFont="1" applyFill="1" applyBorder="1" applyAlignment="1" applyProtection="1">
      <alignment horizontal="right"/>
    </xf>
    <xf numFmtId="4" fontId="11" fillId="0" borderId="15" xfId="0" applyNumberFormat="1" applyFont="1" applyFill="1" applyBorder="1" applyAlignment="1">
      <alignment horizontal="center"/>
    </xf>
    <xf numFmtId="0" fontId="9" fillId="0" borderId="30" xfId="0" applyFont="1" applyFill="1" applyBorder="1" applyAlignment="1">
      <alignment horizontal="left" vertical="center" wrapText="1" indent="1"/>
    </xf>
    <xf numFmtId="0" fontId="8" fillId="0" borderId="5" xfId="0" applyFont="1" applyFill="1" applyBorder="1" applyAlignment="1" applyProtection="1">
      <alignment horizontal="center" vertical="center" wrapText="1"/>
    </xf>
    <xf numFmtId="49" fontId="11" fillId="0" borderId="13" xfId="0" applyNumberFormat="1" applyFont="1" applyFill="1" applyBorder="1" applyAlignment="1">
      <alignment horizontal="center"/>
    </xf>
    <xf numFmtId="4" fontId="11" fillId="0" borderId="46" xfId="0" applyNumberFormat="1" applyFont="1" applyFill="1" applyBorder="1" applyAlignment="1" applyProtection="1">
      <alignment horizontal="right"/>
    </xf>
    <xf numFmtId="4" fontId="14" fillId="0" borderId="0" xfId="0" applyNumberFormat="1" applyFont="1" applyFill="1" applyBorder="1" applyAlignment="1" applyProtection="1">
      <alignment horizontal="right"/>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4" fontId="10" fillId="0" borderId="0" xfId="0" applyNumberFormat="1" applyFont="1" applyFill="1" applyBorder="1" applyAlignment="1" applyProtection="1">
      <alignment horizontal="right" vertical="center"/>
    </xf>
    <xf numFmtId="4" fontId="22" fillId="0" borderId="0" xfId="0" applyNumberFormat="1" applyFont="1" applyFill="1" applyBorder="1" applyAlignment="1" applyProtection="1">
      <alignment horizontal="right" vertical="center"/>
    </xf>
    <xf numFmtId="4" fontId="11" fillId="0" borderId="52" xfId="0" applyNumberFormat="1" applyFont="1" applyFill="1" applyBorder="1" applyAlignment="1" applyProtection="1">
      <alignment horizontal="right"/>
    </xf>
    <xf numFmtId="0" fontId="11" fillId="0" borderId="0" xfId="0" applyFont="1" applyFill="1" applyBorder="1" applyAlignment="1" applyProtection="1">
      <alignment horizontal="left" vertical="center" wrapText="1" indent="1"/>
    </xf>
    <xf numFmtId="4" fontId="21" fillId="0" borderId="0" xfId="0" applyNumberFormat="1" applyFont="1" applyFill="1" applyBorder="1" applyAlignment="1" applyProtection="1">
      <alignment horizontal="right"/>
    </xf>
    <xf numFmtId="4" fontId="11" fillId="0" borderId="56" xfId="0" applyNumberFormat="1" applyFont="1" applyFill="1" applyBorder="1" applyAlignment="1" applyProtection="1">
      <alignment horizontal="right"/>
    </xf>
    <xf numFmtId="0" fontId="9" fillId="0" borderId="55" xfId="0" applyFont="1" applyFill="1" applyBorder="1" applyAlignment="1" applyProtection="1">
      <alignment horizontal="left" vertical="center" wrapText="1" indent="1"/>
    </xf>
    <xf numFmtId="49" fontId="11" fillId="0" borderId="56" xfId="0" applyNumberFormat="1" applyFont="1" applyFill="1" applyBorder="1" applyAlignment="1">
      <alignment horizontal="center"/>
    </xf>
    <xf numFmtId="0" fontId="10" fillId="0" borderId="0" xfId="0" applyFont="1" applyFill="1" applyBorder="1" applyAlignment="1" applyProtection="1">
      <alignment horizontal="left" vertical="center"/>
    </xf>
    <xf numFmtId="0" fontId="10" fillId="0" borderId="0" xfId="0" applyFont="1" applyFill="1" applyBorder="1" applyAlignment="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center"/>
    </xf>
    <xf numFmtId="164" fontId="4" fillId="0" borderId="0" xfId="0" applyNumberFormat="1" applyFont="1" applyFill="1" applyBorder="1" applyAlignment="1" applyProtection="1">
      <alignment horizontal="center"/>
    </xf>
    <xf numFmtId="2" fontId="14" fillId="0" borderId="0" xfId="0" applyNumberFormat="1" applyFont="1" applyFill="1" applyBorder="1" applyAlignment="1" applyProtection="1">
      <alignment horizontal="right"/>
    </xf>
    <xf numFmtId="0" fontId="11" fillId="0" borderId="30" xfId="0" applyFont="1" applyFill="1" applyBorder="1" applyAlignment="1" applyProtection="1">
      <alignment horizontal="left" vertical="center" wrapText="1" indent="1"/>
    </xf>
    <xf numFmtId="0" fontId="11" fillId="0" borderId="17" xfId="0" applyFont="1" applyFill="1" applyBorder="1" applyAlignment="1" applyProtection="1">
      <alignment horizontal="center"/>
    </xf>
    <xf numFmtId="4" fontId="21" fillId="0" borderId="17" xfId="0" applyNumberFormat="1" applyFont="1" applyFill="1" applyBorder="1" applyAlignment="1" applyProtection="1">
      <alignment horizontal="right"/>
    </xf>
    <xf numFmtId="0" fontId="11" fillId="0" borderId="7" xfId="0" applyFont="1" applyFill="1" applyBorder="1" applyAlignment="1" applyProtection="1">
      <alignment horizontal="left" vertical="center" wrapText="1" indent="1"/>
    </xf>
    <xf numFmtId="0" fontId="8" fillId="0" borderId="3" xfId="0" applyFont="1" applyFill="1" applyBorder="1" applyAlignment="1" applyProtection="1">
      <alignment horizontal="center" vertical="center"/>
    </xf>
    <xf numFmtId="0" fontId="10" fillId="0" borderId="3" xfId="0" applyFont="1" applyFill="1" applyBorder="1" applyAlignment="1">
      <alignment horizontal="center" vertical="center" wrapText="1"/>
    </xf>
    <xf numFmtId="0" fontId="10" fillId="0" borderId="3" xfId="0" applyFont="1" applyFill="1" applyBorder="1" applyAlignment="1" applyProtection="1">
      <alignment horizontal="center" vertical="center"/>
    </xf>
    <xf numFmtId="0" fontId="13" fillId="0" borderId="0" xfId="0" applyFont="1" applyFill="1" applyAlignment="1" applyProtection="1">
      <alignment horizontal="center" vertical="center" wrapText="1"/>
    </xf>
    <xf numFmtId="0" fontId="13" fillId="0" borderId="0" xfId="0" applyFont="1" applyFill="1" applyAlignment="1">
      <alignment horizontal="center" vertical="center"/>
    </xf>
  </cellXfs>
  <cellStyles count="1">
    <cellStyle name="Обычный" xfId="0" builtinId="0"/>
  </cellStyles>
  <dxfs count="1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0"/>
  <sheetViews>
    <sheetView tabSelected="1" view="pageBreakPreview" zoomScale="40" zoomScaleNormal="50" zoomScaleSheetLayoutView="40" workbookViewId="0">
      <pane xSplit="1" ySplit="9" topLeftCell="B44" activePane="bottomRight" state="frozen"/>
      <selection pane="topRight" activeCell="C1" sqref="C1"/>
      <selection pane="bottomLeft" activeCell="A10" sqref="A10"/>
      <selection pane="bottomRight" activeCell="C4" sqref="C4"/>
    </sheetView>
  </sheetViews>
  <sheetFormatPr defaultRowHeight="23.25" x14ac:dyDescent="0.35"/>
  <cols>
    <col min="1" max="1" width="161.5546875" style="1" customWidth="1"/>
    <col min="2" max="2" width="28.88671875" style="1" customWidth="1"/>
    <col min="3" max="3" width="36.5546875" style="1" customWidth="1"/>
    <col min="4" max="4" width="36" style="19" customWidth="1"/>
    <col min="5" max="16384" width="8.88671875" style="1"/>
  </cols>
  <sheetData>
    <row r="1" spans="1:4" ht="41.25" customHeight="1" x14ac:dyDescent="0.55000000000000004">
      <c r="C1" s="58" t="s">
        <v>351</v>
      </c>
      <c r="D1" s="55"/>
    </row>
    <row r="2" spans="1:4" ht="41.25" customHeight="1" x14ac:dyDescent="0.55000000000000004">
      <c r="A2" s="12"/>
      <c r="B2" s="12"/>
      <c r="C2" s="58" t="s">
        <v>352</v>
      </c>
      <c r="D2" s="55"/>
    </row>
    <row r="3" spans="1:4" ht="57.75" customHeight="1" x14ac:dyDescent="0.5">
      <c r="A3" s="12"/>
      <c r="B3" s="12"/>
      <c r="C3" s="53" t="s">
        <v>367</v>
      </c>
      <c r="D3" s="54"/>
    </row>
    <row r="4" spans="1:4" ht="65.25" customHeight="1" x14ac:dyDescent="0.5">
      <c r="A4" s="12"/>
      <c r="B4" s="12"/>
      <c r="C4" s="53" t="s">
        <v>368</v>
      </c>
      <c r="D4" s="54"/>
    </row>
    <row r="5" spans="1:4" ht="70.5" customHeight="1" x14ac:dyDescent="0.35">
      <c r="A5" s="236" t="s">
        <v>353</v>
      </c>
      <c r="B5" s="236"/>
      <c r="C5" s="236"/>
      <c r="D5" s="236"/>
    </row>
    <row r="6" spans="1:4" ht="99" customHeight="1" x14ac:dyDescent="0.35">
      <c r="A6" s="235" t="s">
        <v>354</v>
      </c>
      <c r="B6" s="235"/>
      <c r="C6" s="235"/>
      <c r="D6" s="235"/>
    </row>
    <row r="7" spans="1:4" ht="37.5" customHeight="1" x14ac:dyDescent="0.6">
      <c r="A7" s="224"/>
      <c r="B7" s="225"/>
      <c r="C7" s="226"/>
      <c r="D7" s="227" t="s">
        <v>113</v>
      </c>
    </row>
    <row r="8" spans="1:4" ht="87" customHeight="1" x14ac:dyDescent="0.35">
      <c r="A8" s="234" t="s">
        <v>94</v>
      </c>
      <c r="B8" s="233" t="s">
        <v>314</v>
      </c>
      <c r="C8" s="233" t="s">
        <v>294</v>
      </c>
      <c r="D8" s="233" t="s">
        <v>355</v>
      </c>
    </row>
    <row r="9" spans="1:4" ht="45" customHeight="1" x14ac:dyDescent="0.35">
      <c r="A9" s="234"/>
      <c r="B9" s="233"/>
      <c r="C9" s="233"/>
      <c r="D9" s="233"/>
    </row>
    <row r="10" spans="1:4" ht="52.5" customHeight="1" x14ac:dyDescent="0.55000000000000004">
      <c r="A10" s="193" t="s">
        <v>112</v>
      </c>
      <c r="B10" s="59"/>
      <c r="C10" s="60"/>
      <c r="D10" s="61"/>
    </row>
    <row r="11" spans="1:4" s="3" customFormat="1" ht="52.5" customHeight="1" x14ac:dyDescent="0.5">
      <c r="A11" s="193" t="s">
        <v>114</v>
      </c>
      <c r="B11" s="62">
        <v>10000000</v>
      </c>
      <c r="C11" s="45">
        <f>C12+C15</f>
        <v>7906052383</v>
      </c>
      <c r="D11" s="45">
        <f>D12+D15</f>
        <v>8922777111.0400009</v>
      </c>
    </row>
    <row r="12" spans="1:4" ht="112.5" customHeight="1" x14ac:dyDescent="0.5">
      <c r="A12" s="25" t="s">
        <v>131</v>
      </c>
      <c r="B12" s="49">
        <v>11000000</v>
      </c>
      <c r="C12" s="45">
        <f>SUM(C13:C14)</f>
        <v>6455091052</v>
      </c>
      <c r="D12" s="45">
        <f>SUM(D13:D14)</f>
        <v>7315267043.04</v>
      </c>
    </row>
    <row r="13" spans="1:4" ht="57.75" customHeight="1" x14ac:dyDescent="0.55000000000000004">
      <c r="A13" s="183" t="s">
        <v>132</v>
      </c>
      <c r="B13" s="184">
        <v>11010000</v>
      </c>
      <c r="C13" s="87">
        <v>5095537879</v>
      </c>
      <c r="D13" s="144">
        <v>5466490138.2399998</v>
      </c>
    </row>
    <row r="14" spans="1:4" ht="61.5" customHeight="1" x14ac:dyDescent="0.55000000000000004">
      <c r="A14" s="22" t="s">
        <v>133</v>
      </c>
      <c r="B14" s="85">
        <v>11020000</v>
      </c>
      <c r="C14" s="149">
        <v>1359553173</v>
      </c>
      <c r="D14" s="86">
        <v>1848776904.8</v>
      </c>
    </row>
    <row r="15" spans="1:4" ht="62.25" customHeight="1" x14ac:dyDescent="0.5">
      <c r="A15" s="25" t="s">
        <v>134</v>
      </c>
      <c r="B15" s="62">
        <v>13000000</v>
      </c>
      <c r="C15" s="45">
        <f>C16+C17+C18</f>
        <v>1450961331</v>
      </c>
      <c r="D15" s="45">
        <f>D16+D17+D18</f>
        <v>1607510068</v>
      </c>
    </row>
    <row r="16" spans="1:4" ht="59.25" customHeight="1" x14ac:dyDescent="0.55000000000000004">
      <c r="A16" s="183" t="s">
        <v>135</v>
      </c>
      <c r="B16" s="184">
        <v>13020000</v>
      </c>
      <c r="C16" s="81">
        <v>113895000</v>
      </c>
      <c r="D16" s="80">
        <v>120114730.7</v>
      </c>
    </row>
    <row r="17" spans="1:4" ht="61.5" customHeight="1" x14ac:dyDescent="0.55000000000000004">
      <c r="A17" s="77" t="s">
        <v>229</v>
      </c>
      <c r="B17" s="78">
        <v>13030000</v>
      </c>
      <c r="C17" s="83">
        <v>1335178731</v>
      </c>
      <c r="D17" s="150">
        <v>1481614608.03</v>
      </c>
    </row>
    <row r="18" spans="1:4" ht="61.5" customHeight="1" x14ac:dyDescent="0.55000000000000004">
      <c r="A18" s="22" t="s">
        <v>136</v>
      </c>
      <c r="B18" s="116">
        <v>13070000</v>
      </c>
      <c r="C18" s="109">
        <v>1887600</v>
      </c>
      <c r="D18" s="76">
        <v>5780729.2699999996</v>
      </c>
    </row>
    <row r="19" spans="1:4" s="3" customFormat="1" ht="60" customHeight="1" x14ac:dyDescent="0.5">
      <c r="A19" s="193" t="s">
        <v>115</v>
      </c>
      <c r="B19" s="62">
        <v>20000000</v>
      </c>
      <c r="C19" s="45">
        <f>C24+C28+C20</f>
        <v>104313474</v>
      </c>
      <c r="D19" s="45">
        <f>D24+D28+D20</f>
        <v>161410603.83999997</v>
      </c>
    </row>
    <row r="20" spans="1:4" s="3" customFormat="1" ht="51.75" customHeight="1" x14ac:dyDescent="0.5">
      <c r="A20" s="35" t="s">
        <v>124</v>
      </c>
      <c r="B20" s="62">
        <v>21000000</v>
      </c>
      <c r="C20" s="45">
        <f>C23+C21+C22</f>
        <v>436000</v>
      </c>
      <c r="D20" s="45">
        <f>D23+D21+D22</f>
        <v>1278816.57</v>
      </c>
    </row>
    <row r="21" spans="1:4" s="3" customFormat="1" ht="108.75" customHeight="1" x14ac:dyDescent="0.55000000000000004">
      <c r="A21" s="183" t="s">
        <v>212</v>
      </c>
      <c r="B21" s="184">
        <v>21010300</v>
      </c>
      <c r="C21" s="81">
        <v>36000</v>
      </c>
      <c r="D21" s="80">
        <v>49890</v>
      </c>
    </row>
    <row r="22" spans="1:4" s="3" customFormat="1" ht="33.75" hidden="1" customHeight="1" x14ac:dyDescent="0.55000000000000004">
      <c r="A22" s="22" t="s">
        <v>137</v>
      </c>
      <c r="B22" s="39">
        <v>21050000</v>
      </c>
      <c r="C22" s="40"/>
      <c r="D22" s="41"/>
    </row>
    <row r="23" spans="1:4" s="3" customFormat="1" ht="57.75" customHeight="1" x14ac:dyDescent="0.55000000000000004">
      <c r="A23" s="22" t="s">
        <v>138</v>
      </c>
      <c r="B23" s="85">
        <v>21080000</v>
      </c>
      <c r="C23" s="118">
        <v>400000</v>
      </c>
      <c r="D23" s="76">
        <v>1228926.57</v>
      </c>
    </row>
    <row r="24" spans="1:4" ht="111" customHeight="1" x14ac:dyDescent="0.5">
      <c r="A24" s="25" t="s">
        <v>139</v>
      </c>
      <c r="B24" s="62">
        <v>22000000</v>
      </c>
      <c r="C24" s="45">
        <f>C25+C26+C27</f>
        <v>103377474</v>
      </c>
      <c r="D24" s="45">
        <f>D25+D26+D27</f>
        <v>124403656.78999999</v>
      </c>
    </row>
    <row r="25" spans="1:4" ht="54" customHeight="1" x14ac:dyDescent="0.55000000000000004">
      <c r="A25" s="88" t="s">
        <v>140</v>
      </c>
      <c r="B25" s="185">
        <v>22010000</v>
      </c>
      <c r="C25" s="186">
        <v>96659774</v>
      </c>
      <c r="D25" s="80">
        <v>117636781.84999999</v>
      </c>
    </row>
    <row r="26" spans="1:4" ht="107.25" customHeight="1" x14ac:dyDescent="0.55000000000000004">
      <c r="A26" s="151" t="s">
        <v>141</v>
      </c>
      <c r="B26" s="89">
        <v>22080000</v>
      </c>
      <c r="C26" s="83">
        <v>6699300</v>
      </c>
      <c r="D26" s="139">
        <v>6748168.2400000002</v>
      </c>
    </row>
    <row r="27" spans="1:4" ht="195" customHeight="1" x14ac:dyDescent="0.55000000000000004">
      <c r="A27" s="187" t="s">
        <v>226</v>
      </c>
      <c r="B27" s="188">
        <v>22130000</v>
      </c>
      <c r="C27" s="91">
        <v>18400</v>
      </c>
      <c r="D27" s="189">
        <v>18706.7</v>
      </c>
    </row>
    <row r="28" spans="1:4" ht="66.75" customHeight="1" x14ac:dyDescent="0.5">
      <c r="A28" s="25" t="s">
        <v>142</v>
      </c>
      <c r="B28" s="62">
        <v>24000000</v>
      </c>
      <c r="C28" s="45">
        <f>C30+C29</f>
        <v>500000</v>
      </c>
      <c r="D28" s="45">
        <f>D30+D29</f>
        <v>35728130.479999997</v>
      </c>
    </row>
    <row r="29" spans="1:4" ht="123" customHeight="1" x14ac:dyDescent="0.55000000000000004">
      <c r="A29" s="183" t="s">
        <v>143</v>
      </c>
      <c r="B29" s="190">
        <v>24030000</v>
      </c>
      <c r="C29" s="91"/>
      <c r="D29" s="144">
        <v>75321.789999999994</v>
      </c>
    </row>
    <row r="30" spans="1:4" ht="63" customHeight="1" x14ac:dyDescent="0.55000000000000004">
      <c r="A30" s="22" t="s">
        <v>138</v>
      </c>
      <c r="B30" s="85">
        <v>24060000</v>
      </c>
      <c r="C30" s="149">
        <v>500000</v>
      </c>
      <c r="D30" s="86">
        <v>35652808.689999998</v>
      </c>
    </row>
    <row r="31" spans="1:4" s="4" customFormat="1" ht="57" customHeight="1" x14ac:dyDescent="0.5">
      <c r="A31" s="193" t="s">
        <v>121</v>
      </c>
      <c r="B31" s="62">
        <v>30000000</v>
      </c>
      <c r="C31" s="45">
        <f>C32</f>
        <v>0</v>
      </c>
      <c r="D31" s="45">
        <f>D32</f>
        <v>10770</v>
      </c>
    </row>
    <row r="32" spans="1:4" s="4" customFormat="1" ht="96" customHeight="1" x14ac:dyDescent="0.55000000000000004">
      <c r="A32" s="22" t="s">
        <v>325</v>
      </c>
      <c r="B32" s="39">
        <v>31020000</v>
      </c>
      <c r="C32" s="40"/>
      <c r="D32" s="40">
        <v>10770</v>
      </c>
    </row>
    <row r="33" spans="1:4" ht="54" customHeight="1" x14ac:dyDescent="0.35">
      <c r="A33" s="193" t="s">
        <v>99</v>
      </c>
      <c r="B33" s="42"/>
      <c r="C33" s="43">
        <f>+C11+C19+C31</f>
        <v>8010365857</v>
      </c>
      <c r="D33" s="43">
        <f>+D11+D19+D31</f>
        <v>9084198484.8800011</v>
      </c>
    </row>
    <row r="34" spans="1:4" s="3" customFormat="1" ht="57.75" customHeight="1" x14ac:dyDescent="0.5">
      <c r="A34" s="193" t="s">
        <v>116</v>
      </c>
      <c r="B34" s="62">
        <v>40000000</v>
      </c>
      <c r="C34" s="45">
        <f>SUM(C35)</f>
        <v>3547365175</v>
      </c>
      <c r="D34" s="45">
        <f>SUM(D35)</f>
        <v>3449278995.6399999</v>
      </c>
    </row>
    <row r="35" spans="1:4" s="2" customFormat="1" ht="52.5" customHeight="1" x14ac:dyDescent="0.5">
      <c r="A35" s="63" t="s">
        <v>102</v>
      </c>
      <c r="B35" s="62">
        <v>41000000</v>
      </c>
      <c r="C35" s="45">
        <f>C36+C43+C56</f>
        <v>3547365175</v>
      </c>
      <c r="D35" s="45">
        <f>D36+D43+D56</f>
        <v>3449278995.6399999</v>
      </c>
    </row>
    <row r="36" spans="1:4" s="2" customFormat="1" ht="54.75" customHeight="1" x14ac:dyDescent="0.5">
      <c r="A36" s="25" t="s">
        <v>24</v>
      </c>
      <c r="B36" s="62">
        <v>41020000</v>
      </c>
      <c r="C36" s="45">
        <f>C37+C38+C39</f>
        <v>258279339</v>
      </c>
      <c r="D36" s="45">
        <f>D37+D38+D39</f>
        <v>258278939.94999999</v>
      </c>
    </row>
    <row r="37" spans="1:4" s="2" customFormat="1" ht="152.25" customHeight="1" x14ac:dyDescent="0.55000000000000004">
      <c r="A37" s="152" t="s">
        <v>144</v>
      </c>
      <c r="B37" s="191">
        <v>41020200</v>
      </c>
      <c r="C37" s="192">
        <v>184174900</v>
      </c>
      <c r="D37" s="144">
        <v>184174900</v>
      </c>
    </row>
    <row r="38" spans="1:4" s="2" customFormat="1" ht="206.25" customHeight="1" x14ac:dyDescent="0.55000000000000004">
      <c r="A38" s="151" t="s">
        <v>281</v>
      </c>
      <c r="B38" s="119">
        <v>41021300</v>
      </c>
      <c r="C38" s="82">
        <v>36649439</v>
      </c>
      <c r="D38" s="79">
        <v>36649039.950000003</v>
      </c>
    </row>
    <row r="39" spans="1:4" s="2" customFormat="1" ht="201" customHeight="1" x14ac:dyDescent="0.55000000000000004">
      <c r="A39" s="228" t="s">
        <v>336</v>
      </c>
      <c r="B39" s="229">
        <v>41021400</v>
      </c>
      <c r="C39" s="230">
        <v>37455000</v>
      </c>
      <c r="D39" s="86">
        <v>37455000</v>
      </c>
    </row>
    <row r="40" spans="1:4" s="2" customFormat="1" ht="41.25" customHeight="1" x14ac:dyDescent="0.6">
      <c r="A40" s="217"/>
      <c r="B40" s="121"/>
      <c r="C40" s="218"/>
      <c r="D40" s="211" t="s">
        <v>113</v>
      </c>
    </row>
    <row r="41" spans="1:4" ht="85.5" customHeight="1" x14ac:dyDescent="0.35">
      <c r="A41" s="234" t="s">
        <v>94</v>
      </c>
      <c r="B41" s="233" t="s">
        <v>314</v>
      </c>
      <c r="C41" s="233" t="s">
        <v>294</v>
      </c>
      <c r="D41" s="233" t="s">
        <v>355</v>
      </c>
    </row>
    <row r="42" spans="1:4" ht="50.25" customHeight="1" x14ac:dyDescent="0.35">
      <c r="A42" s="234"/>
      <c r="B42" s="233"/>
      <c r="C42" s="233"/>
      <c r="D42" s="233"/>
    </row>
    <row r="43" spans="1:4" s="2" customFormat="1" ht="60" customHeight="1" x14ac:dyDescent="0.5">
      <c r="A43" s="25" t="s">
        <v>26</v>
      </c>
      <c r="B43" s="62">
        <v>41030000</v>
      </c>
      <c r="C43" s="45">
        <f>C49+C50+C47+C46+C48+C51+C45+C44+C53+C54+C55+C52</f>
        <v>2910251316</v>
      </c>
      <c r="D43" s="45">
        <f>D49+D50+D47+D46+D48+D51+D45+D44+D53+D54+D55+D52</f>
        <v>2812214283.5100002</v>
      </c>
    </row>
    <row r="44" spans="1:4" s="2" customFormat="1" ht="391.5" customHeight="1" x14ac:dyDescent="0.55000000000000004">
      <c r="A44" s="194" t="s">
        <v>337</v>
      </c>
      <c r="B44" s="191">
        <v>41030500</v>
      </c>
      <c r="C44" s="195">
        <v>1050780384</v>
      </c>
      <c r="D44" s="148">
        <v>1046380391.54</v>
      </c>
    </row>
    <row r="45" spans="1:4" s="2" customFormat="1" ht="87.75" customHeight="1" x14ac:dyDescent="0.55000000000000004">
      <c r="A45" s="24" t="s">
        <v>326</v>
      </c>
      <c r="B45" s="85">
        <v>41031900</v>
      </c>
      <c r="C45" s="83">
        <v>117757000</v>
      </c>
      <c r="D45" s="75">
        <v>117421000</v>
      </c>
    </row>
    <row r="46" spans="1:4" s="2" customFormat="1" ht="126" customHeight="1" x14ac:dyDescent="0.55000000000000004">
      <c r="A46" s="155" t="s">
        <v>282</v>
      </c>
      <c r="B46" s="89">
        <v>41032900</v>
      </c>
      <c r="C46" s="110">
        <v>1257700</v>
      </c>
      <c r="D46" s="79">
        <v>1250307.46</v>
      </c>
    </row>
    <row r="47" spans="1:4" ht="84" customHeight="1" x14ac:dyDescent="0.55000000000000004">
      <c r="A47" s="154" t="s">
        <v>225</v>
      </c>
      <c r="B47" s="89">
        <v>41033000</v>
      </c>
      <c r="C47" s="91">
        <v>358256470</v>
      </c>
      <c r="D47" s="79">
        <v>314850759.55000001</v>
      </c>
    </row>
    <row r="48" spans="1:4" ht="79.5" customHeight="1" x14ac:dyDescent="0.55000000000000004">
      <c r="A48" s="155" t="s">
        <v>315</v>
      </c>
      <c r="B48" s="119">
        <v>41033800</v>
      </c>
      <c r="C48" s="82">
        <v>36291400</v>
      </c>
      <c r="D48" s="79">
        <v>34511812.979999997</v>
      </c>
    </row>
    <row r="49" spans="1:4" ht="60" customHeight="1" x14ac:dyDescent="0.55000000000000004">
      <c r="A49" s="156" t="s">
        <v>316</v>
      </c>
      <c r="B49" s="89">
        <v>41033900</v>
      </c>
      <c r="C49" s="91">
        <v>952544600</v>
      </c>
      <c r="D49" s="79">
        <v>952544600</v>
      </c>
    </row>
    <row r="50" spans="1:4" ht="200.25" customHeight="1" x14ac:dyDescent="0.55000000000000004">
      <c r="A50" s="155" t="s">
        <v>230</v>
      </c>
      <c r="B50" s="119">
        <v>41034400</v>
      </c>
      <c r="C50" s="82">
        <v>109240320</v>
      </c>
      <c r="D50" s="79">
        <v>75491806.400000006</v>
      </c>
    </row>
    <row r="51" spans="1:4" ht="91.5" customHeight="1" x14ac:dyDescent="0.55000000000000004">
      <c r="A51" s="153" t="s">
        <v>317</v>
      </c>
      <c r="B51" s="121">
        <v>41035400</v>
      </c>
      <c r="C51" s="82">
        <v>18674000</v>
      </c>
      <c r="D51" s="86">
        <v>18674000</v>
      </c>
    </row>
    <row r="52" spans="1:4" ht="166.5" customHeight="1" x14ac:dyDescent="0.55000000000000004">
      <c r="A52" s="157" t="s">
        <v>361</v>
      </c>
      <c r="B52" s="78">
        <v>41035800</v>
      </c>
      <c r="C52" s="83">
        <v>1781454</v>
      </c>
      <c r="D52" s="75">
        <v>372218.72</v>
      </c>
    </row>
    <row r="53" spans="1:4" ht="408.75" customHeight="1" x14ac:dyDescent="0.55000000000000004">
      <c r="A53" s="158" t="s">
        <v>338</v>
      </c>
      <c r="B53" s="121">
        <v>41036100</v>
      </c>
      <c r="C53" s="83">
        <v>154438299</v>
      </c>
      <c r="D53" s="75">
        <v>153683343.28999999</v>
      </c>
    </row>
    <row r="54" spans="1:4" ht="339.75" customHeight="1" x14ac:dyDescent="0.55000000000000004">
      <c r="A54" s="159" t="s">
        <v>339</v>
      </c>
      <c r="B54" s="119">
        <v>41036400</v>
      </c>
      <c r="C54" s="82">
        <v>12996589</v>
      </c>
      <c r="D54" s="79">
        <v>10215579.539999999</v>
      </c>
    </row>
    <row r="55" spans="1:4" ht="117" customHeight="1" x14ac:dyDescent="0.55000000000000004">
      <c r="A55" s="24" t="s">
        <v>340</v>
      </c>
      <c r="B55" s="116">
        <v>41037200</v>
      </c>
      <c r="C55" s="91">
        <v>96233100</v>
      </c>
      <c r="D55" s="108">
        <v>86818464.030000001</v>
      </c>
    </row>
    <row r="56" spans="1:4" s="3" customFormat="1" ht="72" customHeight="1" x14ac:dyDescent="0.5">
      <c r="A56" s="64" t="s">
        <v>145</v>
      </c>
      <c r="B56" s="62">
        <v>41050000</v>
      </c>
      <c r="C56" s="45">
        <f>C57</f>
        <v>378834520</v>
      </c>
      <c r="D56" s="45">
        <f>D57</f>
        <v>378785772.18000001</v>
      </c>
    </row>
    <row r="57" spans="1:4" ht="66" customHeight="1" x14ac:dyDescent="0.55000000000000004">
      <c r="A57" s="22" t="s">
        <v>146</v>
      </c>
      <c r="B57" s="39">
        <v>41053900</v>
      </c>
      <c r="C57" s="40">
        <v>378834520</v>
      </c>
      <c r="D57" s="40">
        <v>378785772.18000001</v>
      </c>
    </row>
    <row r="58" spans="1:4" ht="74.25" customHeight="1" x14ac:dyDescent="0.35">
      <c r="A58" s="25" t="s">
        <v>100</v>
      </c>
      <c r="B58" s="42"/>
      <c r="C58" s="43">
        <f>C33+C34</f>
        <v>11557731032</v>
      </c>
      <c r="D58" s="43">
        <f>D33+D34</f>
        <v>12533477480.52</v>
      </c>
    </row>
    <row r="59" spans="1:4" ht="67.5" customHeight="1" x14ac:dyDescent="0.5">
      <c r="A59" s="193" t="s">
        <v>98</v>
      </c>
      <c r="B59" s="49"/>
      <c r="C59" s="45"/>
      <c r="D59" s="45"/>
    </row>
    <row r="60" spans="1:4" ht="57.75" hidden="1" customHeight="1" x14ac:dyDescent="0.5">
      <c r="A60" s="23" t="s">
        <v>117</v>
      </c>
      <c r="B60" s="38">
        <v>12000000</v>
      </c>
      <c r="C60" s="37">
        <f>C61</f>
        <v>0</v>
      </c>
      <c r="D60" s="37">
        <f>D61</f>
        <v>0</v>
      </c>
    </row>
    <row r="61" spans="1:4" ht="62.25" hidden="1" customHeight="1" x14ac:dyDescent="0.55000000000000004">
      <c r="A61" s="22" t="s">
        <v>217</v>
      </c>
      <c r="B61" s="39">
        <v>12020000</v>
      </c>
      <c r="C61" s="40"/>
      <c r="D61" s="40"/>
    </row>
    <row r="62" spans="1:4" ht="56.25" customHeight="1" x14ac:dyDescent="0.5">
      <c r="A62" s="25" t="s">
        <v>120</v>
      </c>
      <c r="B62" s="62">
        <v>19000000</v>
      </c>
      <c r="C62" s="45">
        <f>C63+C64</f>
        <v>142204200</v>
      </c>
      <c r="D62" s="45">
        <f>D63+D64</f>
        <v>194727685.53999999</v>
      </c>
    </row>
    <row r="63" spans="1:4" ht="54" customHeight="1" x14ac:dyDescent="0.55000000000000004">
      <c r="A63" s="183" t="s">
        <v>213</v>
      </c>
      <c r="B63" s="190">
        <v>19010000</v>
      </c>
      <c r="C63" s="87">
        <v>142204200</v>
      </c>
      <c r="D63" s="113">
        <v>194642624.28999999</v>
      </c>
    </row>
    <row r="64" spans="1:4" ht="54" customHeight="1" x14ac:dyDescent="0.55000000000000004">
      <c r="A64" s="22" t="s">
        <v>147</v>
      </c>
      <c r="B64" s="85">
        <v>19050000</v>
      </c>
      <c r="C64" s="100"/>
      <c r="D64" s="86">
        <v>85061.25</v>
      </c>
    </row>
    <row r="65" spans="1:4" ht="54" hidden="1" customHeight="1" x14ac:dyDescent="0.5">
      <c r="A65" s="21" t="s">
        <v>124</v>
      </c>
      <c r="B65" s="36">
        <v>21000000</v>
      </c>
      <c r="C65" s="37">
        <f>C66</f>
        <v>0</v>
      </c>
      <c r="D65" s="37">
        <f>D66</f>
        <v>0</v>
      </c>
    </row>
    <row r="66" spans="1:4" ht="90.75" hidden="1" customHeight="1" x14ac:dyDescent="0.55000000000000004">
      <c r="A66" s="22" t="s">
        <v>148</v>
      </c>
      <c r="B66" s="39">
        <v>21110000</v>
      </c>
      <c r="C66" s="40"/>
      <c r="D66" s="40"/>
    </row>
    <row r="67" spans="1:4" ht="58.5" customHeight="1" x14ac:dyDescent="0.5">
      <c r="A67" s="25" t="s">
        <v>118</v>
      </c>
      <c r="B67" s="62">
        <v>24000000</v>
      </c>
      <c r="C67" s="45">
        <f>C68+C73</f>
        <v>124000</v>
      </c>
      <c r="D67" s="45">
        <f>D68+D73</f>
        <v>3523047.67</v>
      </c>
    </row>
    <row r="68" spans="1:4" ht="58.5" customHeight="1" x14ac:dyDescent="0.55000000000000004">
      <c r="A68" s="22" t="s">
        <v>138</v>
      </c>
      <c r="B68" s="85">
        <v>24060000</v>
      </c>
      <c r="C68" s="98">
        <f>+C69</f>
        <v>0</v>
      </c>
      <c r="D68" s="75">
        <f>+D69</f>
        <v>3395430.73</v>
      </c>
    </row>
    <row r="69" spans="1:4" ht="130.5" customHeight="1" x14ac:dyDescent="0.55000000000000004">
      <c r="A69" s="231" t="s">
        <v>149</v>
      </c>
      <c r="B69" s="89">
        <v>24062100</v>
      </c>
      <c r="C69" s="83"/>
      <c r="D69" s="83">
        <v>3395430.73</v>
      </c>
    </row>
    <row r="70" spans="1:4" ht="44.25" customHeight="1" x14ac:dyDescent="0.6">
      <c r="A70" s="217"/>
      <c r="B70" s="121"/>
      <c r="C70" s="91"/>
      <c r="D70" s="211" t="s">
        <v>113</v>
      </c>
    </row>
    <row r="71" spans="1:4" ht="85.5" customHeight="1" x14ac:dyDescent="0.35">
      <c r="A71" s="234" t="s">
        <v>94</v>
      </c>
      <c r="B71" s="233" t="s">
        <v>314</v>
      </c>
      <c r="C71" s="233" t="s">
        <v>294</v>
      </c>
      <c r="D71" s="233" t="s">
        <v>355</v>
      </c>
    </row>
    <row r="72" spans="1:4" ht="50.25" customHeight="1" x14ac:dyDescent="0.35">
      <c r="A72" s="234"/>
      <c r="B72" s="233"/>
      <c r="C72" s="233"/>
      <c r="D72" s="233"/>
    </row>
    <row r="73" spans="1:4" ht="54.75" customHeight="1" x14ac:dyDescent="0.55000000000000004">
      <c r="A73" s="22" t="s">
        <v>214</v>
      </c>
      <c r="B73" s="39">
        <v>24110000</v>
      </c>
      <c r="C73" s="40">
        <v>124000</v>
      </c>
      <c r="D73" s="40">
        <v>127616.94</v>
      </c>
    </row>
    <row r="74" spans="1:4" ht="57" customHeight="1" x14ac:dyDescent="0.5">
      <c r="A74" s="65" t="s">
        <v>103</v>
      </c>
      <c r="B74" s="62">
        <v>25000000</v>
      </c>
      <c r="C74" s="45">
        <v>733566424.22000003</v>
      </c>
      <c r="D74" s="45">
        <v>736505416.63999999</v>
      </c>
    </row>
    <row r="75" spans="1:4" ht="55.5" customHeight="1" x14ac:dyDescent="0.5">
      <c r="A75" s="25" t="s">
        <v>119</v>
      </c>
      <c r="B75" s="62">
        <v>30000000</v>
      </c>
      <c r="C75" s="45">
        <f>C76</f>
        <v>0</v>
      </c>
      <c r="D75" s="45">
        <f>D76</f>
        <v>187861.71</v>
      </c>
    </row>
    <row r="76" spans="1:4" ht="91.5" customHeight="1" x14ac:dyDescent="0.55000000000000004">
      <c r="A76" s="22" t="s">
        <v>293</v>
      </c>
      <c r="B76" s="39">
        <v>31030000</v>
      </c>
      <c r="C76" s="40"/>
      <c r="D76" s="40">
        <v>187861.71</v>
      </c>
    </row>
    <row r="77" spans="1:4" s="3" customFormat="1" ht="60.75" customHeight="1" x14ac:dyDescent="0.5">
      <c r="A77" s="197" t="s">
        <v>26</v>
      </c>
      <c r="B77" s="62">
        <v>41030000</v>
      </c>
      <c r="C77" s="45">
        <f>C78+C79+C80</f>
        <v>153930254</v>
      </c>
      <c r="D77" s="45">
        <f>D78+D79+D80</f>
        <v>41239549.780000001</v>
      </c>
    </row>
    <row r="78" spans="1:4" s="3" customFormat="1" ht="93.75" customHeight="1" x14ac:dyDescent="0.55000000000000004">
      <c r="A78" s="196" t="s">
        <v>283</v>
      </c>
      <c r="B78" s="190">
        <v>41031400</v>
      </c>
      <c r="C78" s="125">
        <v>15022956</v>
      </c>
      <c r="D78" s="75">
        <v>2459674.6800000002</v>
      </c>
    </row>
    <row r="79" spans="1:4" s="3" customFormat="1" ht="92.25" customHeight="1" x14ac:dyDescent="0.55000000000000004">
      <c r="A79" s="160" t="s">
        <v>290</v>
      </c>
      <c r="B79" s="93">
        <v>41033100</v>
      </c>
      <c r="C79" s="83">
        <v>136793198</v>
      </c>
      <c r="D79" s="96">
        <v>36665775.100000001</v>
      </c>
    </row>
    <row r="80" spans="1:4" s="3" customFormat="1" ht="77.25" customHeight="1" x14ac:dyDescent="0.55000000000000004">
      <c r="A80" s="160" t="s">
        <v>362</v>
      </c>
      <c r="B80" s="198">
        <v>41033300</v>
      </c>
      <c r="C80" s="199">
        <v>2114100</v>
      </c>
      <c r="D80" s="86">
        <v>2114100</v>
      </c>
    </row>
    <row r="81" spans="1:4" s="3" customFormat="1" ht="69" customHeight="1" x14ac:dyDescent="0.5">
      <c r="A81" s="64" t="s">
        <v>145</v>
      </c>
      <c r="B81" s="62">
        <v>41050000</v>
      </c>
      <c r="C81" s="45">
        <f>C83+C84+C82</f>
        <v>87772235</v>
      </c>
      <c r="D81" s="45">
        <f>D83+D84+D82</f>
        <v>87691407.620000005</v>
      </c>
    </row>
    <row r="82" spans="1:4" s="3" customFormat="1" ht="174" hidden="1" customHeight="1" x14ac:dyDescent="0.55000000000000004">
      <c r="A82" s="24" t="s">
        <v>150</v>
      </c>
      <c r="B82" s="39">
        <v>41053500</v>
      </c>
      <c r="C82" s="40"/>
      <c r="D82" s="40"/>
    </row>
    <row r="83" spans="1:4" ht="86.25" hidden="1" customHeight="1" x14ac:dyDescent="0.55000000000000004">
      <c r="A83" s="22" t="s">
        <v>151</v>
      </c>
      <c r="B83" s="39">
        <v>41053700</v>
      </c>
      <c r="C83" s="40"/>
      <c r="D83" s="40"/>
    </row>
    <row r="84" spans="1:4" ht="48.75" customHeight="1" x14ac:dyDescent="0.55000000000000004">
      <c r="A84" s="22" t="s">
        <v>146</v>
      </c>
      <c r="B84" s="85">
        <v>41053900</v>
      </c>
      <c r="C84" s="122">
        <v>87772235</v>
      </c>
      <c r="D84" s="117">
        <v>87691407.620000005</v>
      </c>
    </row>
    <row r="85" spans="1:4" ht="71.25" customHeight="1" x14ac:dyDescent="0.5">
      <c r="A85" s="26" t="s">
        <v>122</v>
      </c>
      <c r="B85" s="193"/>
      <c r="C85" s="45">
        <f>C62+C67+C74+C75++C77+C81</f>
        <v>1117597113.22</v>
      </c>
      <c r="D85" s="45">
        <f>D62+D67+D74+D75++D77+D81</f>
        <v>1063874968.9599999</v>
      </c>
    </row>
    <row r="86" spans="1:4" ht="78.75" customHeight="1" x14ac:dyDescent="0.35">
      <c r="A86" s="26" t="s">
        <v>90</v>
      </c>
      <c r="B86" s="193"/>
      <c r="C86" s="43">
        <f>+C58+C85</f>
        <v>12675328145.219999</v>
      </c>
      <c r="D86" s="43">
        <f>+D58+D85</f>
        <v>13597352449.48</v>
      </c>
    </row>
    <row r="87" spans="1:4" ht="45" customHeight="1" x14ac:dyDescent="0.35">
      <c r="A87" s="212"/>
      <c r="B87" s="213"/>
      <c r="C87" s="214"/>
      <c r="D87" s="215" t="s">
        <v>113</v>
      </c>
    </row>
    <row r="88" spans="1:4" ht="80.25" customHeight="1" x14ac:dyDescent="0.35">
      <c r="A88" s="232" t="s">
        <v>91</v>
      </c>
      <c r="B88" s="233" t="s">
        <v>256</v>
      </c>
      <c r="C88" s="233" t="s">
        <v>294</v>
      </c>
      <c r="D88" s="233" t="s">
        <v>355</v>
      </c>
    </row>
    <row r="89" spans="1:4" ht="49.5" customHeight="1" x14ac:dyDescent="0.35">
      <c r="A89" s="232"/>
      <c r="B89" s="233"/>
      <c r="C89" s="233"/>
      <c r="D89" s="233"/>
    </row>
    <row r="90" spans="1:4" ht="55.5" customHeight="1" x14ac:dyDescent="0.35">
      <c r="A90" s="193" t="s">
        <v>112</v>
      </c>
      <c r="B90" s="66"/>
      <c r="C90" s="66"/>
      <c r="D90" s="66"/>
    </row>
    <row r="91" spans="1:4" ht="51" customHeight="1" x14ac:dyDescent="0.5">
      <c r="A91" s="138" t="s">
        <v>105</v>
      </c>
      <c r="B91" s="67" t="s">
        <v>0</v>
      </c>
      <c r="C91" s="45">
        <f>C93+C94</f>
        <v>70974858.379999995</v>
      </c>
      <c r="D91" s="45">
        <f>D93+D94</f>
        <v>68369771.450000003</v>
      </c>
    </row>
    <row r="92" spans="1:4" ht="42" customHeight="1" x14ac:dyDescent="0.55000000000000004">
      <c r="A92" s="27" t="s">
        <v>96</v>
      </c>
      <c r="B92" s="107"/>
      <c r="C92" s="133"/>
      <c r="D92" s="75"/>
    </row>
    <row r="93" spans="1:4" ht="148.5" customHeight="1" x14ac:dyDescent="0.55000000000000004">
      <c r="A93" s="161" t="s">
        <v>152</v>
      </c>
      <c r="B93" s="94" t="s">
        <v>27</v>
      </c>
      <c r="C93" s="92">
        <v>67773705</v>
      </c>
      <c r="D93" s="79">
        <v>66452140.939999998</v>
      </c>
    </row>
    <row r="94" spans="1:4" ht="63" customHeight="1" x14ac:dyDescent="0.55000000000000004">
      <c r="A94" s="123" t="s">
        <v>153</v>
      </c>
      <c r="B94" s="99" t="s">
        <v>28</v>
      </c>
      <c r="C94" s="109">
        <v>3201153.38</v>
      </c>
      <c r="D94" s="75">
        <v>1917630.51</v>
      </c>
    </row>
    <row r="95" spans="1:4" ht="91.5" customHeight="1" x14ac:dyDescent="0.5">
      <c r="A95" s="68" t="s">
        <v>93</v>
      </c>
      <c r="B95" s="48"/>
      <c r="C95" s="45"/>
      <c r="D95" s="45"/>
    </row>
    <row r="96" spans="1:4" ht="49.5" customHeight="1" x14ac:dyDescent="0.5">
      <c r="A96" s="138" t="s">
        <v>106</v>
      </c>
      <c r="B96" s="48" t="s">
        <v>1</v>
      </c>
      <c r="C96" s="45">
        <f>C99+C101+C102+C103+C104+C105+C106+C100+C98+C108+C109+C111+C112+C113+C114+C115+C107+C110+C118+C117+C116+C119</f>
        <v>3248004735.7199998</v>
      </c>
      <c r="D96" s="45">
        <f>D99+D101+D102+D103+D104+D105+D106+D100+D98+D108+D109+D111+D112+D113+D114+D115+D107+D110+D118+D117+D116+D119</f>
        <v>3179648291.3500009</v>
      </c>
    </row>
    <row r="97" spans="1:4" ht="44.25" customHeight="1" x14ac:dyDescent="0.55000000000000004">
      <c r="A97" s="27" t="s">
        <v>96</v>
      </c>
      <c r="B97" s="107"/>
      <c r="C97" s="145"/>
      <c r="D97" s="210"/>
    </row>
    <row r="98" spans="1:4" ht="138" customHeight="1" x14ac:dyDescent="0.55000000000000004">
      <c r="A98" s="162" t="s">
        <v>266</v>
      </c>
      <c r="B98" s="124" t="s">
        <v>231</v>
      </c>
      <c r="C98" s="83">
        <v>142647881</v>
      </c>
      <c r="D98" s="75">
        <v>137812216.43000001</v>
      </c>
    </row>
    <row r="99" spans="1:4" ht="107.25" customHeight="1" x14ac:dyDescent="0.55000000000000004">
      <c r="A99" s="163" t="s">
        <v>267</v>
      </c>
      <c r="B99" s="101" t="s">
        <v>232</v>
      </c>
      <c r="C99" s="83">
        <v>124113631</v>
      </c>
      <c r="D99" s="96">
        <v>119594559.47</v>
      </c>
    </row>
    <row r="100" spans="1:4" ht="129" customHeight="1" x14ac:dyDescent="0.55000000000000004">
      <c r="A100" s="164" t="s">
        <v>268</v>
      </c>
      <c r="B100" s="94" t="s">
        <v>233</v>
      </c>
      <c r="C100" s="125">
        <v>100781144</v>
      </c>
      <c r="D100" s="75">
        <v>99562356.120000005</v>
      </c>
    </row>
    <row r="101" spans="1:4" ht="139.5" customHeight="1" x14ac:dyDescent="0.55000000000000004">
      <c r="A101" s="163" t="s">
        <v>269</v>
      </c>
      <c r="B101" s="101" t="s">
        <v>234</v>
      </c>
      <c r="C101" s="83">
        <v>227026600</v>
      </c>
      <c r="D101" s="96">
        <v>213642832.40000001</v>
      </c>
    </row>
    <row r="102" spans="1:4" ht="105.75" customHeight="1" x14ac:dyDescent="0.55000000000000004">
      <c r="A102" s="163" t="s">
        <v>270</v>
      </c>
      <c r="B102" s="95" t="s">
        <v>235</v>
      </c>
      <c r="C102" s="91">
        <v>101759500</v>
      </c>
      <c r="D102" s="79">
        <v>99252012.530000001</v>
      </c>
    </row>
    <row r="103" spans="1:4" ht="149.25" customHeight="1" x14ac:dyDescent="0.55000000000000004">
      <c r="A103" s="163" t="s">
        <v>271</v>
      </c>
      <c r="B103" s="101" t="s">
        <v>236</v>
      </c>
      <c r="C103" s="82">
        <v>164990200</v>
      </c>
      <c r="D103" s="79">
        <v>156244200.75</v>
      </c>
    </row>
    <row r="104" spans="1:4" ht="86.25" customHeight="1" x14ac:dyDescent="0.55000000000000004">
      <c r="A104" s="163" t="s">
        <v>218</v>
      </c>
      <c r="B104" s="99" t="s">
        <v>2</v>
      </c>
      <c r="C104" s="82">
        <v>49902684</v>
      </c>
      <c r="D104" s="79">
        <v>49568388.229999997</v>
      </c>
    </row>
    <row r="105" spans="1:4" ht="115.5" customHeight="1" x14ac:dyDescent="0.55000000000000004">
      <c r="A105" s="163" t="s">
        <v>243</v>
      </c>
      <c r="B105" s="101" t="s">
        <v>237</v>
      </c>
      <c r="C105" s="82">
        <v>818964508.89999998</v>
      </c>
      <c r="D105" s="79">
        <v>816052058.51999998</v>
      </c>
    </row>
    <row r="106" spans="1:4" ht="117.75" customHeight="1" x14ac:dyDescent="0.55000000000000004">
      <c r="A106" s="163" t="s">
        <v>244</v>
      </c>
      <c r="B106" s="95" t="s">
        <v>238</v>
      </c>
      <c r="C106" s="83">
        <v>94374300</v>
      </c>
      <c r="D106" s="96">
        <v>93093750.579999998</v>
      </c>
    </row>
    <row r="107" spans="1:4" ht="228" customHeight="1" x14ac:dyDescent="0.55000000000000004">
      <c r="A107" s="163" t="s">
        <v>318</v>
      </c>
      <c r="B107" s="95" t="s">
        <v>306</v>
      </c>
      <c r="C107" s="92">
        <v>31112318.43</v>
      </c>
      <c r="D107" s="75">
        <v>30389543.239999998</v>
      </c>
    </row>
    <row r="108" spans="1:4" ht="113.25" customHeight="1" x14ac:dyDescent="0.55000000000000004">
      <c r="A108" s="163" t="s">
        <v>245</v>
      </c>
      <c r="B108" s="101" t="s">
        <v>239</v>
      </c>
      <c r="C108" s="83">
        <v>961262751.47000003</v>
      </c>
      <c r="D108" s="96">
        <v>947592767.22000003</v>
      </c>
    </row>
    <row r="109" spans="1:4" ht="111" customHeight="1" x14ac:dyDescent="0.55000000000000004">
      <c r="A109" s="163" t="s">
        <v>246</v>
      </c>
      <c r="B109" s="95" t="s">
        <v>240</v>
      </c>
      <c r="C109" s="83">
        <v>138497800</v>
      </c>
      <c r="D109" s="75">
        <v>136758854.28</v>
      </c>
    </row>
    <row r="110" spans="1:4" ht="211.5" customHeight="1" x14ac:dyDescent="0.55000000000000004">
      <c r="A110" s="163" t="s">
        <v>319</v>
      </c>
      <c r="B110" s="101" t="s">
        <v>307</v>
      </c>
      <c r="C110" s="82">
        <v>15157763.92</v>
      </c>
      <c r="D110" s="79">
        <v>14161291.109999999</v>
      </c>
    </row>
    <row r="111" spans="1:4" ht="57.75" customHeight="1" x14ac:dyDescent="0.55000000000000004">
      <c r="A111" s="163" t="s">
        <v>219</v>
      </c>
      <c r="B111" s="101" t="s">
        <v>31</v>
      </c>
      <c r="C111" s="83">
        <v>88949400</v>
      </c>
      <c r="D111" s="96">
        <v>88463621.799999997</v>
      </c>
    </row>
    <row r="112" spans="1:4" ht="69.75" customHeight="1" x14ac:dyDescent="0.55000000000000004">
      <c r="A112" s="165" t="s">
        <v>154</v>
      </c>
      <c r="B112" s="99" t="s">
        <v>3</v>
      </c>
      <c r="C112" s="98">
        <v>90892008</v>
      </c>
      <c r="D112" s="75">
        <v>88644368.599999994</v>
      </c>
    </row>
    <row r="113" spans="1:4" ht="66.75" customHeight="1" x14ac:dyDescent="0.55000000000000004">
      <c r="A113" s="163" t="s">
        <v>220</v>
      </c>
      <c r="B113" s="101" t="s">
        <v>4</v>
      </c>
      <c r="C113" s="83">
        <v>13883560</v>
      </c>
      <c r="D113" s="96">
        <v>13871116.699999999</v>
      </c>
    </row>
    <row r="114" spans="1:4" ht="99.75" customHeight="1" x14ac:dyDescent="0.55000000000000004">
      <c r="A114" s="163" t="s">
        <v>155</v>
      </c>
      <c r="B114" s="101" t="s">
        <v>241</v>
      </c>
      <c r="C114" s="83">
        <v>48924693</v>
      </c>
      <c r="D114" s="96">
        <v>47577126.840000004</v>
      </c>
    </row>
    <row r="115" spans="1:4" ht="79.5" customHeight="1" x14ac:dyDescent="0.55000000000000004">
      <c r="A115" s="163" t="s">
        <v>216</v>
      </c>
      <c r="B115" s="101" t="s">
        <v>242</v>
      </c>
      <c r="C115" s="83">
        <v>21118630</v>
      </c>
      <c r="D115" s="96">
        <v>17184102.32</v>
      </c>
    </row>
    <row r="116" spans="1:4" ht="153" customHeight="1" x14ac:dyDescent="0.55000000000000004">
      <c r="A116" s="163" t="s">
        <v>346</v>
      </c>
      <c r="B116" s="101" t="s">
        <v>332</v>
      </c>
      <c r="C116" s="83">
        <v>12806</v>
      </c>
      <c r="D116" s="96">
        <v>12805.5</v>
      </c>
    </row>
    <row r="117" spans="1:4" ht="155.25" customHeight="1" x14ac:dyDescent="0.55000000000000004">
      <c r="A117" s="166" t="s">
        <v>341</v>
      </c>
      <c r="B117" s="99" t="s">
        <v>327</v>
      </c>
      <c r="C117" s="81">
        <v>6774380</v>
      </c>
      <c r="D117" s="75">
        <v>3583584.82</v>
      </c>
    </row>
    <row r="118" spans="1:4" ht="161.25" customHeight="1" x14ac:dyDescent="0.55000000000000004">
      <c r="A118" s="174" t="s">
        <v>320</v>
      </c>
      <c r="B118" s="201" t="s">
        <v>308</v>
      </c>
      <c r="C118" s="149">
        <v>6498176</v>
      </c>
      <c r="D118" s="171">
        <v>6399128.5700000003</v>
      </c>
    </row>
    <row r="119" spans="1:4" ht="183.75" customHeight="1" x14ac:dyDescent="0.55000000000000004">
      <c r="A119" s="167" t="s">
        <v>299</v>
      </c>
      <c r="B119" s="95" t="s">
        <v>297</v>
      </c>
      <c r="C119" s="92">
        <v>360000</v>
      </c>
      <c r="D119" s="79">
        <v>187605.32</v>
      </c>
    </row>
    <row r="120" spans="1:4" ht="56.25" customHeight="1" x14ac:dyDescent="0.5">
      <c r="A120" s="105" t="s">
        <v>284</v>
      </c>
      <c r="B120" s="106" t="s">
        <v>5</v>
      </c>
      <c r="C120" s="90">
        <f>C122+C123+C124+C125+C126+C127+C128+C130+C129</f>
        <v>1069694128.89</v>
      </c>
      <c r="D120" s="90">
        <f>D122+D123+D124+D125+D126+D127+D128+D130+D129</f>
        <v>1067720291.2700002</v>
      </c>
    </row>
    <row r="121" spans="1:4" ht="45.75" customHeight="1" x14ac:dyDescent="0.55000000000000004">
      <c r="A121" s="27" t="s">
        <v>96</v>
      </c>
      <c r="B121" s="141"/>
      <c r="C121" s="133"/>
      <c r="D121" s="75"/>
    </row>
    <row r="122" spans="1:4" ht="70.5" customHeight="1" x14ac:dyDescent="0.55000000000000004">
      <c r="A122" s="167" t="s">
        <v>156</v>
      </c>
      <c r="B122" s="101" t="s">
        <v>6</v>
      </c>
      <c r="C122" s="83">
        <v>310027024</v>
      </c>
      <c r="D122" s="79">
        <v>309746719.75999999</v>
      </c>
    </row>
    <row r="123" spans="1:4" ht="68.25" customHeight="1" x14ac:dyDescent="0.55000000000000004">
      <c r="A123" s="167" t="s">
        <v>157</v>
      </c>
      <c r="B123" s="128" t="s">
        <v>66</v>
      </c>
      <c r="C123" s="100">
        <v>276304703.80000001</v>
      </c>
      <c r="D123" s="79">
        <v>274980966.17000002</v>
      </c>
    </row>
    <row r="124" spans="1:4" ht="105.75" customHeight="1" x14ac:dyDescent="0.55000000000000004">
      <c r="A124" s="167" t="s">
        <v>158</v>
      </c>
      <c r="B124" s="101" t="s">
        <v>7</v>
      </c>
      <c r="C124" s="83">
        <v>77763880</v>
      </c>
      <c r="D124" s="79">
        <v>77719049.260000005</v>
      </c>
    </row>
    <row r="125" spans="1:4" ht="55.5" customHeight="1" x14ac:dyDescent="0.55000000000000004">
      <c r="A125" s="167" t="s">
        <v>159</v>
      </c>
      <c r="B125" s="95" t="s">
        <v>8</v>
      </c>
      <c r="C125" s="87">
        <v>85336217</v>
      </c>
      <c r="D125" s="79">
        <v>85165031.829999998</v>
      </c>
    </row>
    <row r="126" spans="1:4" ht="66.75" customHeight="1" x14ac:dyDescent="0.55000000000000004">
      <c r="A126" s="167" t="s">
        <v>160</v>
      </c>
      <c r="B126" s="101" t="s">
        <v>9</v>
      </c>
      <c r="C126" s="83">
        <v>19569726.010000002</v>
      </c>
      <c r="D126" s="79">
        <v>19561921.199999999</v>
      </c>
    </row>
    <row r="127" spans="1:4" ht="66.75" customHeight="1" x14ac:dyDescent="0.55000000000000004">
      <c r="A127" s="167" t="s">
        <v>161</v>
      </c>
      <c r="B127" s="95" t="s">
        <v>10</v>
      </c>
      <c r="C127" s="87">
        <v>15705154.08</v>
      </c>
      <c r="D127" s="79">
        <v>15689232.91</v>
      </c>
    </row>
    <row r="128" spans="1:4" ht="69" customHeight="1" x14ac:dyDescent="0.55000000000000004">
      <c r="A128" s="167" t="s">
        <v>162</v>
      </c>
      <c r="B128" s="101" t="s">
        <v>11</v>
      </c>
      <c r="C128" s="83">
        <v>59665265</v>
      </c>
      <c r="D128" s="168">
        <v>59624113.359999999</v>
      </c>
    </row>
    <row r="129" spans="1:4" ht="69" customHeight="1" x14ac:dyDescent="0.55000000000000004">
      <c r="A129" s="169" t="s">
        <v>163</v>
      </c>
      <c r="B129" s="101" t="s">
        <v>64</v>
      </c>
      <c r="C129" s="83">
        <v>108191896</v>
      </c>
      <c r="D129" s="168">
        <v>108102996.56</v>
      </c>
    </row>
    <row r="130" spans="1:4" ht="61.5" customHeight="1" x14ac:dyDescent="0.55000000000000004">
      <c r="A130" s="127" t="s">
        <v>164</v>
      </c>
      <c r="B130" s="128" t="s">
        <v>65</v>
      </c>
      <c r="C130" s="98">
        <v>117130263</v>
      </c>
      <c r="D130" s="168">
        <v>117130260.22</v>
      </c>
    </row>
    <row r="131" spans="1:4" ht="48" customHeight="1" x14ac:dyDescent="0.5">
      <c r="A131" s="73" t="s">
        <v>95</v>
      </c>
      <c r="B131" s="104"/>
      <c r="C131" s="44"/>
      <c r="D131" s="44"/>
    </row>
    <row r="132" spans="1:4" ht="52.5" customHeight="1" x14ac:dyDescent="0.5">
      <c r="A132" s="74" t="s">
        <v>104</v>
      </c>
      <c r="B132" s="106" t="s">
        <v>12</v>
      </c>
      <c r="C132" s="90">
        <f>C134+C149+C135+C136+C137+C138+C139+C140+C143+C144+C146+C150+C151+C145+C141+C142+C147+C148</f>
        <v>850034228.97000003</v>
      </c>
      <c r="D132" s="90">
        <f>D134+D149+D135+D136+D137+D138+D139+D140+D143+D144+D146+D150+D151+D145+D141+D142+D147+D148</f>
        <v>801480082.45000005</v>
      </c>
    </row>
    <row r="133" spans="1:4" ht="38.25" x14ac:dyDescent="0.55000000000000004">
      <c r="A133" s="29" t="s">
        <v>227</v>
      </c>
      <c r="B133" s="141"/>
      <c r="C133" s="133"/>
      <c r="D133" s="75"/>
    </row>
    <row r="134" spans="1:4" ht="77.25" customHeight="1" x14ac:dyDescent="0.55000000000000004">
      <c r="A134" s="162" t="s">
        <v>165</v>
      </c>
      <c r="B134" s="94" t="s">
        <v>69</v>
      </c>
      <c r="C134" s="82">
        <v>1309500</v>
      </c>
      <c r="D134" s="79">
        <v>266592.75</v>
      </c>
    </row>
    <row r="135" spans="1:4" ht="118.5" customHeight="1" x14ac:dyDescent="0.55000000000000004">
      <c r="A135" s="162" t="s">
        <v>166</v>
      </c>
      <c r="B135" s="111" t="s">
        <v>70</v>
      </c>
      <c r="C135" s="83">
        <v>137615303</v>
      </c>
      <c r="D135" s="96">
        <v>131700330.23</v>
      </c>
    </row>
    <row r="136" spans="1:4" ht="206.25" customHeight="1" x14ac:dyDescent="0.55000000000000004">
      <c r="A136" s="163" t="s">
        <v>167</v>
      </c>
      <c r="B136" s="101" t="s">
        <v>71</v>
      </c>
      <c r="C136" s="83">
        <v>457371855</v>
      </c>
      <c r="D136" s="96">
        <v>445779195.01999998</v>
      </c>
    </row>
    <row r="137" spans="1:4" s="6" customFormat="1" ht="66" customHeight="1" x14ac:dyDescent="0.55000000000000004">
      <c r="A137" s="162" t="s">
        <v>168</v>
      </c>
      <c r="B137" s="111" t="s">
        <v>72</v>
      </c>
      <c r="C137" s="83">
        <v>18280280</v>
      </c>
      <c r="D137" s="96">
        <v>17713531.379999999</v>
      </c>
    </row>
    <row r="138" spans="1:4" ht="167.25" customHeight="1" x14ac:dyDescent="0.55000000000000004">
      <c r="A138" s="162" t="s">
        <v>169</v>
      </c>
      <c r="B138" s="111" t="s">
        <v>73</v>
      </c>
      <c r="C138" s="120">
        <v>5043100</v>
      </c>
      <c r="D138" s="96">
        <v>5013645.3499999996</v>
      </c>
    </row>
    <row r="139" spans="1:4" ht="73.5" customHeight="1" x14ac:dyDescent="0.55000000000000004">
      <c r="A139" s="162" t="s">
        <v>170</v>
      </c>
      <c r="B139" s="111" t="s">
        <v>74</v>
      </c>
      <c r="C139" s="120">
        <v>901600</v>
      </c>
      <c r="D139" s="96">
        <v>901498.55</v>
      </c>
    </row>
    <row r="140" spans="1:4" ht="57.75" customHeight="1" x14ac:dyDescent="0.55000000000000004">
      <c r="A140" s="162" t="s">
        <v>247</v>
      </c>
      <c r="B140" s="111" t="s">
        <v>32</v>
      </c>
      <c r="C140" s="120">
        <v>5976305</v>
      </c>
      <c r="D140" s="96">
        <v>5900072.5700000003</v>
      </c>
    </row>
    <row r="141" spans="1:4" ht="106.5" customHeight="1" x14ac:dyDescent="0.55000000000000004">
      <c r="A141" s="162" t="s">
        <v>272</v>
      </c>
      <c r="B141" s="111" t="s">
        <v>263</v>
      </c>
      <c r="C141" s="83">
        <v>20000</v>
      </c>
      <c r="D141" s="96"/>
    </row>
    <row r="142" spans="1:4" ht="59.25" customHeight="1" x14ac:dyDescent="0.55000000000000004">
      <c r="A142" s="162" t="s">
        <v>273</v>
      </c>
      <c r="B142" s="111" t="s">
        <v>264</v>
      </c>
      <c r="C142" s="83">
        <v>80000</v>
      </c>
      <c r="D142" s="96"/>
    </row>
    <row r="143" spans="1:4" ht="105.75" customHeight="1" x14ac:dyDescent="0.55000000000000004">
      <c r="A143" s="162" t="s">
        <v>171</v>
      </c>
      <c r="B143" s="111" t="s">
        <v>75</v>
      </c>
      <c r="C143" s="83">
        <v>479130</v>
      </c>
      <c r="D143" s="96">
        <v>479129.34</v>
      </c>
    </row>
    <row r="144" spans="1:4" ht="63" customHeight="1" x14ac:dyDescent="0.55000000000000004">
      <c r="A144" s="167" t="s">
        <v>172</v>
      </c>
      <c r="B144" s="101" t="s">
        <v>125</v>
      </c>
      <c r="C144" s="83">
        <v>1519543.97</v>
      </c>
      <c r="D144" s="96">
        <v>1449864.89</v>
      </c>
    </row>
    <row r="145" spans="1:5" ht="175.5" customHeight="1" x14ac:dyDescent="0.55000000000000004">
      <c r="A145" s="167" t="s">
        <v>259</v>
      </c>
      <c r="B145" s="101" t="s">
        <v>257</v>
      </c>
      <c r="C145" s="83">
        <v>10204136</v>
      </c>
      <c r="D145" s="96">
        <v>8016447.0999999996</v>
      </c>
    </row>
    <row r="146" spans="1:5" ht="129.75" customHeight="1" x14ac:dyDescent="0.55000000000000004">
      <c r="A146" s="167" t="s">
        <v>173</v>
      </c>
      <c r="B146" s="101" t="s">
        <v>33</v>
      </c>
      <c r="C146" s="83">
        <v>1070300</v>
      </c>
      <c r="D146" s="96">
        <v>892835.65</v>
      </c>
    </row>
    <row r="147" spans="1:5" ht="58.5" customHeight="1" x14ac:dyDescent="0.55000000000000004">
      <c r="A147" s="167" t="s">
        <v>285</v>
      </c>
      <c r="B147" s="101" t="s">
        <v>276</v>
      </c>
      <c r="C147" s="83">
        <v>3700000</v>
      </c>
      <c r="D147" s="96">
        <v>3442354.91</v>
      </c>
    </row>
    <row r="148" spans="1:5" ht="127.5" customHeight="1" x14ac:dyDescent="0.55000000000000004">
      <c r="A148" s="167" t="s">
        <v>321</v>
      </c>
      <c r="B148" s="101" t="s">
        <v>309</v>
      </c>
      <c r="C148" s="83">
        <v>40000</v>
      </c>
      <c r="D148" s="96">
        <v>40000</v>
      </c>
    </row>
    <row r="149" spans="1:5" ht="80.25" customHeight="1" x14ac:dyDescent="0.55000000000000004">
      <c r="A149" s="167" t="s">
        <v>174</v>
      </c>
      <c r="B149" s="101" t="s">
        <v>76</v>
      </c>
      <c r="C149" s="83">
        <v>13696500</v>
      </c>
      <c r="D149" s="96">
        <v>13217753.73</v>
      </c>
    </row>
    <row r="150" spans="1:5" ht="125.25" customHeight="1" x14ac:dyDescent="0.55000000000000004">
      <c r="A150" s="167" t="s">
        <v>175</v>
      </c>
      <c r="B150" s="101" t="s">
        <v>34</v>
      </c>
      <c r="C150" s="83">
        <v>21730876</v>
      </c>
      <c r="D150" s="96">
        <v>21320305.369999997</v>
      </c>
    </row>
    <row r="151" spans="1:5" ht="85.5" customHeight="1" x14ac:dyDescent="0.55000000000000004">
      <c r="A151" s="28" t="s">
        <v>176</v>
      </c>
      <c r="B151" s="107" t="s">
        <v>35</v>
      </c>
      <c r="C151" s="98">
        <v>170995800</v>
      </c>
      <c r="D151" s="75">
        <v>145346525.61000001</v>
      </c>
    </row>
    <row r="152" spans="1:5" ht="58.5" customHeight="1" x14ac:dyDescent="0.5">
      <c r="A152" s="138" t="s">
        <v>107</v>
      </c>
      <c r="B152" s="48" t="s">
        <v>77</v>
      </c>
      <c r="C152" s="45">
        <f>C154+C155+C156+C157+C158+C159</f>
        <v>369896004</v>
      </c>
      <c r="D152" s="45">
        <f>D154+D155+D156+D157+D158+D159</f>
        <v>360495923.07999998</v>
      </c>
    </row>
    <row r="153" spans="1:5" ht="38.25" x14ac:dyDescent="0.55000000000000004">
      <c r="A153" s="29" t="s">
        <v>96</v>
      </c>
      <c r="B153" s="107"/>
      <c r="C153" s="145"/>
      <c r="D153" s="113"/>
    </row>
    <row r="154" spans="1:5" ht="59.25" customHeight="1" x14ac:dyDescent="0.55000000000000004">
      <c r="A154" s="170" t="s">
        <v>177</v>
      </c>
      <c r="B154" s="130" t="s">
        <v>43</v>
      </c>
      <c r="C154" s="83">
        <v>195811826</v>
      </c>
      <c r="D154" s="171">
        <v>195502247.88</v>
      </c>
    </row>
    <row r="155" spans="1:5" ht="80.25" customHeight="1" x14ac:dyDescent="0.55000000000000004">
      <c r="A155" s="162" t="s">
        <v>178</v>
      </c>
      <c r="B155" s="94" t="s">
        <v>78</v>
      </c>
      <c r="C155" s="102">
        <v>67582787</v>
      </c>
      <c r="D155" s="79">
        <v>67499380.659999996</v>
      </c>
      <c r="E155" s="103"/>
    </row>
    <row r="156" spans="1:5" ht="57" customHeight="1" x14ac:dyDescent="0.55000000000000004">
      <c r="A156" s="204" t="s">
        <v>179</v>
      </c>
      <c r="B156" s="124" t="s">
        <v>79</v>
      </c>
      <c r="C156" s="149">
        <v>50177087</v>
      </c>
      <c r="D156" s="86">
        <v>49859517.869999997</v>
      </c>
    </row>
    <row r="157" spans="1:5" ht="50.25" customHeight="1" x14ac:dyDescent="0.55000000000000004">
      <c r="A157" s="220" t="s">
        <v>180</v>
      </c>
      <c r="B157" s="221" t="s">
        <v>44</v>
      </c>
      <c r="C157" s="219">
        <v>42420405</v>
      </c>
      <c r="D157" s="216">
        <v>41848422.060000002</v>
      </c>
    </row>
    <row r="158" spans="1:5" ht="88.5" customHeight="1" x14ac:dyDescent="0.55000000000000004">
      <c r="A158" s="167" t="s">
        <v>181</v>
      </c>
      <c r="B158" s="101" t="s">
        <v>80</v>
      </c>
      <c r="C158" s="84">
        <v>2511795</v>
      </c>
      <c r="D158" s="150">
        <v>2511793.6</v>
      </c>
    </row>
    <row r="159" spans="1:5" ht="60.75" customHeight="1" x14ac:dyDescent="0.55000000000000004">
      <c r="A159" s="28" t="s">
        <v>182</v>
      </c>
      <c r="B159" s="107" t="s">
        <v>45</v>
      </c>
      <c r="C159" s="131">
        <v>11392104</v>
      </c>
      <c r="D159" s="76">
        <v>3274561.01</v>
      </c>
    </row>
    <row r="160" spans="1:5" ht="58.5" customHeight="1" x14ac:dyDescent="0.5">
      <c r="A160" s="138" t="s">
        <v>109</v>
      </c>
      <c r="B160" s="48" t="s">
        <v>81</v>
      </c>
      <c r="C160" s="45">
        <f>C162+C163+C164+C165+C166+C167+C168+C169+C170+C171</f>
        <v>112910668</v>
      </c>
      <c r="D160" s="45">
        <f>D162+D163+D164+D165+D166+D167+D168+D169+D170+D171</f>
        <v>109556018.28</v>
      </c>
    </row>
    <row r="161" spans="1:4" ht="49.5" customHeight="1" x14ac:dyDescent="0.55000000000000004">
      <c r="A161" s="200" t="s">
        <v>96</v>
      </c>
      <c r="B161" s="129"/>
      <c r="C161" s="81"/>
      <c r="D161" s="148"/>
    </row>
    <row r="162" spans="1:4" ht="72" customHeight="1" x14ac:dyDescent="0.55000000000000004">
      <c r="A162" s="162" t="s">
        <v>183</v>
      </c>
      <c r="B162" s="111" t="s">
        <v>82</v>
      </c>
      <c r="C162" s="83">
        <v>13872374</v>
      </c>
      <c r="D162" s="79">
        <v>12292079.710000001</v>
      </c>
    </row>
    <row r="163" spans="1:4" ht="88.5" customHeight="1" x14ac:dyDescent="0.55000000000000004">
      <c r="A163" s="162" t="s">
        <v>184</v>
      </c>
      <c r="B163" s="94" t="s">
        <v>83</v>
      </c>
      <c r="C163" s="92">
        <v>1619250</v>
      </c>
      <c r="D163" s="79">
        <v>1588543.3399999999</v>
      </c>
    </row>
    <row r="164" spans="1:4" ht="88.5" customHeight="1" x14ac:dyDescent="0.55000000000000004">
      <c r="A164" s="162" t="s">
        <v>185</v>
      </c>
      <c r="B164" s="94" t="s">
        <v>84</v>
      </c>
      <c r="C164" s="83">
        <v>4432674</v>
      </c>
      <c r="D164" s="96">
        <v>4432521.53</v>
      </c>
    </row>
    <row r="165" spans="1:4" ht="88.5" customHeight="1" x14ac:dyDescent="0.55000000000000004">
      <c r="A165" s="162" t="s">
        <v>186</v>
      </c>
      <c r="B165" s="94" t="s">
        <v>85</v>
      </c>
      <c r="C165" s="83">
        <v>17094578</v>
      </c>
      <c r="D165" s="96">
        <v>17087929.879999999</v>
      </c>
    </row>
    <row r="166" spans="1:4" ht="88.5" customHeight="1" x14ac:dyDescent="0.55000000000000004">
      <c r="A166" s="162" t="s">
        <v>187</v>
      </c>
      <c r="B166" s="94" t="s">
        <v>86</v>
      </c>
      <c r="C166" s="82">
        <v>29224526</v>
      </c>
      <c r="D166" s="79">
        <v>28963328.719999999</v>
      </c>
    </row>
    <row r="167" spans="1:4" ht="56.25" customHeight="1" x14ac:dyDescent="0.55000000000000004">
      <c r="A167" s="162" t="s">
        <v>188</v>
      </c>
      <c r="B167" s="94" t="s">
        <v>87</v>
      </c>
      <c r="C167" s="92">
        <v>26789267</v>
      </c>
      <c r="D167" s="79">
        <v>25671481.73</v>
      </c>
    </row>
    <row r="168" spans="1:4" ht="126" customHeight="1" x14ac:dyDescent="0.55000000000000004">
      <c r="A168" s="163" t="s">
        <v>248</v>
      </c>
      <c r="B168" s="101" t="s">
        <v>13</v>
      </c>
      <c r="C168" s="83">
        <v>319000</v>
      </c>
      <c r="D168" s="79">
        <v>318987.5</v>
      </c>
    </row>
    <row r="169" spans="1:4" ht="93" customHeight="1" x14ac:dyDescent="0.55000000000000004">
      <c r="A169" s="163" t="s">
        <v>249</v>
      </c>
      <c r="B169" s="101" t="s">
        <v>14</v>
      </c>
      <c r="C169" s="83">
        <v>3017248</v>
      </c>
      <c r="D169" s="96">
        <v>2951860.55</v>
      </c>
    </row>
    <row r="170" spans="1:4" ht="93" customHeight="1" x14ac:dyDescent="0.55000000000000004">
      <c r="A170" s="163" t="s">
        <v>189</v>
      </c>
      <c r="B170" s="101" t="s">
        <v>88</v>
      </c>
      <c r="C170" s="83">
        <v>8650113</v>
      </c>
      <c r="D170" s="79">
        <v>8456141.9800000004</v>
      </c>
    </row>
    <row r="171" spans="1:4" ht="90" customHeight="1" x14ac:dyDescent="0.55000000000000004">
      <c r="A171" s="28" t="s">
        <v>190</v>
      </c>
      <c r="B171" s="126" t="s">
        <v>89</v>
      </c>
      <c r="C171" s="132">
        <v>7891638</v>
      </c>
      <c r="D171" s="75">
        <v>7793143.3399999999</v>
      </c>
    </row>
    <row r="172" spans="1:4" ht="73.5" customHeight="1" x14ac:dyDescent="0.5">
      <c r="A172" s="138" t="s">
        <v>108</v>
      </c>
      <c r="B172" s="48" t="s">
        <v>46</v>
      </c>
      <c r="C172" s="45">
        <f>C174+C175</f>
        <v>762970</v>
      </c>
      <c r="D172" s="45">
        <f>D174+D175</f>
        <v>762305.56</v>
      </c>
    </row>
    <row r="173" spans="1:4" ht="49.5" customHeight="1" x14ac:dyDescent="0.55000000000000004">
      <c r="A173" s="29" t="s">
        <v>96</v>
      </c>
      <c r="B173" s="107"/>
      <c r="C173" s="133"/>
      <c r="D173" s="75"/>
    </row>
    <row r="174" spans="1:4" ht="61.5" customHeight="1" x14ac:dyDescent="0.55000000000000004">
      <c r="A174" s="167" t="s">
        <v>191</v>
      </c>
      <c r="B174" s="95" t="s">
        <v>47</v>
      </c>
      <c r="C174" s="110">
        <v>762970</v>
      </c>
      <c r="D174" s="79">
        <v>762305.56</v>
      </c>
    </row>
    <row r="175" spans="1:4" ht="38.25" hidden="1" x14ac:dyDescent="0.55000000000000004">
      <c r="A175" s="30" t="s">
        <v>221</v>
      </c>
      <c r="B175" s="46" t="s">
        <v>20</v>
      </c>
      <c r="C175" s="40"/>
      <c r="D175" s="40"/>
    </row>
    <row r="176" spans="1:4" ht="88.5" customHeight="1" x14ac:dyDescent="0.5">
      <c r="A176" s="31" t="s">
        <v>97</v>
      </c>
      <c r="B176" s="48"/>
      <c r="C176" s="45">
        <f>SUM(C96,C120,C132,C152,C172,C160)</f>
        <v>5651302735.5799999</v>
      </c>
      <c r="D176" s="45">
        <f>SUM(D96,D120,D132,D152,D172,D160)</f>
        <v>5519662911.9900007</v>
      </c>
    </row>
    <row r="177" spans="1:5" ht="54" customHeight="1" x14ac:dyDescent="0.5">
      <c r="A177" s="138" t="s">
        <v>123</v>
      </c>
      <c r="B177" s="48" t="s">
        <v>15</v>
      </c>
      <c r="C177" s="45">
        <f>C180+C179</f>
        <v>173207463</v>
      </c>
      <c r="D177" s="45">
        <f>D180+D179</f>
        <v>145469838.91000003</v>
      </c>
    </row>
    <row r="178" spans="1:5" ht="38.25" x14ac:dyDescent="0.5">
      <c r="A178" s="29" t="s">
        <v>96</v>
      </c>
      <c r="B178" s="134"/>
      <c r="C178" s="135"/>
      <c r="D178" s="97"/>
    </row>
    <row r="179" spans="1:5" ht="56.25" customHeight="1" x14ac:dyDescent="0.55000000000000004">
      <c r="A179" s="162" t="s">
        <v>286</v>
      </c>
      <c r="B179" s="111" t="s">
        <v>277</v>
      </c>
      <c r="C179" s="83">
        <v>172539161</v>
      </c>
      <c r="D179" s="79">
        <v>144815148.05000001</v>
      </c>
      <c r="E179" s="103"/>
    </row>
    <row r="180" spans="1:5" ht="87" customHeight="1" x14ac:dyDescent="0.55000000000000004">
      <c r="A180" s="174" t="s">
        <v>192</v>
      </c>
      <c r="B180" s="201" t="s">
        <v>48</v>
      </c>
      <c r="C180" s="199">
        <v>668302</v>
      </c>
      <c r="D180" s="86">
        <v>654690.86</v>
      </c>
    </row>
    <row r="181" spans="1:5" ht="63.75" customHeight="1" x14ac:dyDescent="0.5">
      <c r="A181" s="138" t="s">
        <v>49</v>
      </c>
      <c r="B181" s="48" t="s">
        <v>16</v>
      </c>
      <c r="C181" s="45">
        <f>C184+C183</f>
        <v>400000</v>
      </c>
      <c r="D181" s="45">
        <f>D184+D183</f>
        <v>197560</v>
      </c>
    </row>
    <row r="182" spans="1:5" ht="47.25" customHeight="1" x14ac:dyDescent="0.5">
      <c r="A182" s="29" t="s">
        <v>96</v>
      </c>
      <c r="B182" s="134"/>
      <c r="C182" s="143"/>
      <c r="D182" s="142"/>
    </row>
    <row r="183" spans="1:5" ht="74.25" customHeight="1" x14ac:dyDescent="0.55000000000000004">
      <c r="A183" s="163" t="s">
        <v>287</v>
      </c>
      <c r="B183" s="95" t="s">
        <v>278</v>
      </c>
      <c r="C183" s="110">
        <v>200000</v>
      </c>
      <c r="D183" s="79">
        <v>197560</v>
      </c>
    </row>
    <row r="184" spans="1:5" ht="60.75" customHeight="1" x14ac:dyDescent="0.55000000000000004">
      <c r="A184" s="28" t="s">
        <v>193</v>
      </c>
      <c r="B184" s="126" t="s">
        <v>50</v>
      </c>
      <c r="C184" s="109">
        <v>200000</v>
      </c>
      <c r="D184" s="75"/>
    </row>
    <row r="185" spans="1:5" ht="71.25" customHeight="1" x14ac:dyDescent="0.5">
      <c r="A185" s="69" t="s">
        <v>228</v>
      </c>
      <c r="B185" s="48" t="s">
        <v>18</v>
      </c>
      <c r="C185" s="45">
        <f>C187+C188</f>
        <v>297298702</v>
      </c>
      <c r="D185" s="45">
        <f>D187+D188</f>
        <v>262368763.50999999</v>
      </c>
    </row>
    <row r="186" spans="1:5" ht="48.75" customHeight="1" x14ac:dyDescent="0.55000000000000004">
      <c r="A186" s="33" t="s">
        <v>96</v>
      </c>
      <c r="B186" s="107"/>
      <c r="C186" s="133"/>
      <c r="D186" s="75"/>
    </row>
    <row r="187" spans="1:5" ht="97.5" customHeight="1" x14ac:dyDescent="0.55000000000000004">
      <c r="A187" s="162" t="s">
        <v>194</v>
      </c>
      <c r="B187" s="94" t="s">
        <v>51</v>
      </c>
      <c r="C187" s="83">
        <v>297103202</v>
      </c>
      <c r="D187" s="96">
        <v>262368763.50999999</v>
      </c>
    </row>
    <row r="188" spans="1:5" ht="85.5" customHeight="1" x14ac:dyDescent="0.55000000000000004">
      <c r="A188" s="28" t="s">
        <v>209</v>
      </c>
      <c r="B188" s="107" t="s">
        <v>52</v>
      </c>
      <c r="C188" s="109">
        <v>195500</v>
      </c>
      <c r="D188" s="75"/>
    </row>
    <row r="189" spans="1:5" ht="62.25" customHeight="1" x14ac:dyDescent="0.5">
      <c r="A189" s="138" t="s">
        <v>59</v>
      </c>
      <c r="B189" s="48" t="s">
        <v>19</v>
      </c>
      <c r="C189" s="45">
        <f>C191</f>
        <v>39312400</v>
      </c>
      <c r="D189" s="45">
        <f>D191</f>
        <v>36768212.200000003</v>
      </c>
    </row>
    <row r="190" spans="1:5" ht="44.25" customHeight="1" x14ac:dyDescent="0.5">
      <c r="A190" s="29" t="s">
        <v>96</v>
      </c>
      <c r="B190" s="134"/>
      <c r="C190" s="135"/>
      <c r="D190" s="97"/>
    </row>
    <row r="191" spans="1:5" ht="54" customHeight="1" x14ac:dyDescent="0.55000000000000004">
      <c r="A191" s="166" t="s">
        <v>195</v>
      </c>
      <c r="B191" s="201" t="s">
        <v>58</v>
      </c>
      <c r="C191" s="199">
        <v>39312400</v>
      </c>
      <c r="D191" s="86">
        <v>36768212.200000003</v>
      </c>
    </row>
    <row r="192" spans="1:5" ht="103.5" customHeight="1" x14ac:dyDescent="0.5">
      <c r="A192" s="68" t="s">
        <v>224</v>
      </c>
      <c r="B192" s="48" t="s">
        <v>22</v>
      </c>
      <c r="C192" s="45">
        <f>C194+C195+C197+C196</f>
        <v>25829313.649999999</v>
      </c>
      <c r="D192" s="45">
        <f>D194+D195+D197+D196</f>
        <v>25001739.010000002</v>
      </c>
    </row>
    <row r="193" spans="1:4" ht="48" customHeight="1" x14ac:dyDescent="0.55000000000000004">
      <c r="A193" s="29" t="s">
        <v>96</v>
      </c>
      <c r="B193" s="107"/>
      <c r="C193" s="145"/>
      <c r="D193" s="113"/>
    </row>
    <row r="194" spans="1:4" ht="55.5" customHeight="1" x14ac:dyDescent="0.55000000000000004">
      <c r="A194" s="172" t="s">
        <v>196</v>
      </c>
      <c r="B194" s="101" t="s">
        <v>67</v>
      </c>
      <c r="C194" s="82">
        <v>500000</v>
      </c>
      <c r="D194" s="79">
        <v>59910.2</v>
      </c>
    </row>
    <row r="195" spans="1:4" ht="55.5" customHeight="1" x14ac:dyDescent="0.55000000000000004">
      <c r="A195" s="173" t="s">
        <v>197</v>
      </c>
      <c r="B195" s="111" t="s">
        <v>23</v>
      </c>
      <c r="C195" s="83">
        <v>552000</v>
      </c>
      <c r="D195" s="96">
        <v>264515.40000000002</v>
      </c>
    </row>
    <row r="196" spans="1:4" ht="55.5" customHeight="1" x14ac:dyDescent="0.55000000000000004">
      <c r="A196" s="172" t="s">
        <v>254</v>
      </c>
      <c r="B196" s="95" t="s">
        <v>253</v>
      </c>
      <c r="C196" s="92">
        <v>528683.65</v>
      </c>
      <c r="D196" s="96">
        <v>528683.65</v>
      </c>
    </row>
    <row r="197" spans="1:4" ht="55.5" customHeight="1" x14ac:dyDescent="0.55000000000000004">
      <c r="A197" s="57" t="s">
        <v>198</v>
      </c>
      <c r="B197" s="136" t="s">
        <v>53</v>
      </c>
      <c r="C197" s="109">
        <v>24248630</v>
      </c>
      <c r="D197" s="108">
        <v>24148629.760000002</v>
      </c>
    </row>
    <row r="198" spans="1:4" ht="69" customHeight="1" x14ac:dyDescent="0.5">
      <c r="A198" s="68" t="s">
        <v>274</v>
      </c>
      <c r="B198" s="48" t="s">
        <v>21</v>
      </c>
      <c r="C198" s="45">
        <f>C200</f>
        <v>16117216</v>
      </c>
      <c r="D198" s="45">
        <f>D200</f>
        <v>14836471.449999999</v>
      </c>
    </row>
    <row r="199" spans="1:4" ht="54.75" customHeight="1" x14ac:dyDescent="0.55000000000000004">
      <c r="A199" s="112" t="s">
        <v>96</v>
      </c>
      <c r="B199" s="202"/>
      <c r="C199" s="102"/>
      <c r="D199" s="144"/>
    </row>
    <row r="200" spans="1:4" ht="87" customHeight="1" x14ac:dyDescent="0.55000000000000004">
      <c r="A200" s="174" t="s">
        <v>199</v>
      </c>
      <c r="B200" s="201" t="s">
        <v>54</v>
      </c>
      <c r="C200" s="199">
        <v>16117216</v>
      </c>
      <c r="D200" s="86">
        <v>14836471.449999999</v>
      </c>
    </row>
    <row r="201" spans="1:4" ht="53.25" customHeight="1" x14ac:dyDescent="0.5">
      <c r="A201" s="68" t="s">
        <v>128</v>
      </c>
      <c r="B201" s="48" t="s">
        <v>127</v>
      </c>
      <c r="C201" s="45">
        <f>C203</f>
        <v>2099723.0299999998</v>
      </c>
      <c r="D201" s="45">
        <f>D203</f>
        <v>1841504.19</v>
      </c>
    </row>
    <row r="202" spans="1:4" ht="42" customHeight="1" x14ac:dyDescent="0.55000000000000004">
      <c r="A202" s="29" t="s">
        <v>96</v>
      </c>
      <c r="B202" s="141"/>
      <c r="C202" s="91"/>
      <c r="D202" s="113"/>
    </row>
    <row r="203" spans="1:4" ht="54.75" customHeight="1" x14ac:dyDescent="0.55000000000000004">
      <c r="A203" s="162" t="s">
        <v>222</v>
      </c>
      <c r="B203" s="94" t="s">
        <v>126</v>
      </c>
      <c r="C203" s="110">
        <v>2099723.0299999998</v>
      </c>
      <c r="D203" s="79">
        <v>1841504.19</v>
      </c>
    </row>
    <row r="204" spans="1:4" ht="45.75" customHeight="1" x14ac:dyDescent="0.55000000000000004">
      <c r="A204" s="174" t="s">
        <v>251</v>
      </c>
      <c r="B204" s="101" t="s">
        <v>250</v>
      </c>
      <c r="C204" s="82">
        <v>104150056</v>
      </c>
      <c r="D204" s="79"/>
    </row>
    <row r="205" spans="1:4" ht="103.5" customHeight="1" x14ac:dyDescent="0.55000000000000004">
      <c r="A205" s="166" t="s">
        <v>296</v>
      </c>
      <c r="B205" s="201" t="s">
        <v>295</v>
      </c>
      <c r="C205" s="149">
        <v>16995100</v>
      </c>
      <c r="D205" s="75">
        <v>12662855.27</v>
      </c>
    </row>
    <row r="206" spans="1:4" ht="72" customHeight="1" x14ac:dyDescent="0.5">
      <c r="A206" s="25" t="s">
        <v>110</v>
      </c>
      <c r="B206" s="48"/>
      <c r="C206" s="45">
        <f>C176+C91+C177+C181+C185+C189+C192+C198+C204+C201+C205</f>
        <v>6397687567.6399994</v>
      </c>
      <c r="D206" s="45">
        <f>D176+D91+D177+D181+D185+D189+D192+D198+D204+D201+D205</f>
        <v>6087179627.9800005</v>
      </c>
    </row>
    <row r="207" spans="1:4" ht="60" customHeight="1" x14ac:dyDescent="0.5">
      <c r="A207" s="70" t="s">
        <v>41</v>
      </c>
      <c r="B207" s="48" t="s">
        <v>42</v>
      </c>
      <c r="C207" s="45">
        <f>SUM(C209:C221)</f>
        <v>2579805517.6300001</v>
      </c>
      <c r="D207" s="45">
        <f>SUM(D209:D221)</f>
        <v>2472172285.4299998</v>
      </c>
    </row>
    <row r="208" spans="1:4" ht="48.75" customHeight="1" x14ac:dyDescent="0.55000000000000004">
      <c r="A208" s="29" t="s">
        <v>96</v>
      </c>
      <c r="B208" s="141"/>
      <c r="C208" s="71"/>
      <c r="D208" s="142"/>
    </row>
    <row r="209" spans="1:4" ht="75.75" customHeight="1" x14ac:dyDescent="0.55000000000000004">
      <c r="A209" s="162" t="s">
        <v>25</v>
      </c>
      <c r="B209" s="94" t="s">
        <v>130</v>
      </c>
      <c r="C209" s="110">
        <v>135247830.63</v>
      </c>
      <c r="D209" s="79">
        <v>120297431.58</v>
      </c>
    </row>
    <row r="210" spans="1:4" ht="369" customHeight="1" x14ac:dyDescent="0.55000000000000004">
      <c r="A210" s="175" t="s">
        <v>342</v>
      </c>
      <c r="B210" s="111" t="s">
        <v>328</v>
      </c>
      <c r="C210" s="120">
        <v>154438299</v>
      </c>
      <c r="D210" s="96">
        <v>153683343.28999999</v>
      </c>
    </row>
    <row r="211" spans="1:4" ht="407.25" customHeight="1" x14ac:dyDescent="0.55000000000000004">
      <c r="A211" s="175" t="s">
        <v>343</v>
      </c>
      <c r="B211" s="111" t="s">
        <v>329</v>
      </c>
      <c r="C211" s="137">
        <v>1050780384</v>
      </c>
      <c r="D211" s="79">
        <v>1046380391.54</v>
      </c>
    </row>
    <row r="212" spans="1:4" ht="345.75" customHeight="1" x14ac:dyDescent="0.55000000000000004">
      <c r="A212" s="176" t="s">
        <v>344</v>
      </c>
      <c r="B212" s="111" t="s">
        <v>330</v>
      </c>
      <c r="C212" s="82">
        <v>12996589</v>
      </c>
      <c r="D212" s="79">
        <v>10215579.539999999</v>
      </c>
    </row>
    <row r="213" spans="1:4" ht="162" customHeight="1" x14ac:dyDescent="0.55000000000000004">
      <c r="A213" s="157" t="s">
        <v>363</v>
      </c>
      <c r="B213" s="111" t="s">
        <v>358</v>
      </c>
      <c r="C213" s="82">
        <v>1781454</v>
      </c>
      <c r="D213" s="79">
        <v>372218.72</v>
      </c>
    </row>
    <row r="214" spans="1:4" ht="238.5" customHeight="1" x14ac:dyDescent="0.55000000000000004">
      <c r="A214" s="157" t="s">
        <v>252</v>
      </c>
      <c r="B214" s="111" t="s">
        <v>57</v>
      </c>
      <c r="C214" s="83">
        <v>109240320</v>
      </c>
      <c r="D214" s="96">
        <v>75491806.400000006</v>
      </c>
    </row>
    <row r="215" spans="1:4" ht="116.25" customHeight="1" x14ac:dyDescent="0.55000000000000004">
      <c r="A215" s="157" t="s">
        <v>215</v>
      </c>
      <c r="B215" s="94" t="s">
        <v>129</v>
      </c>
      <c r="C215" s="110">
        <v>96344900</v>
      </c>
      <c r="D215" s="79">
        <v>71621342.590000004</v>
      </c>
    </row>
    <row r="216" spans="1:4" ht="162" customHeight="1" x14ac:dyDescent="0.55000000000000004">
      <c r="A216" s="157" t="s">
        <v>322</v>
      </c>
      <c r="B216" s="111" t="s">
        <v>310</v>
      </c>
      <c r="C216" s="83">
        <v>18674000</v>
      </c>
      <c r="D216" s="79">
        <v>18453723.739999998</v>
      </c>
    </row>
    <row r="217" spans="1:4" ht="165.75" customHeight="1" x14ac:dyDescent="0.55000000000000004">
      <c r="A217" s="177" t="s">
        <v>345</v>
      </c>
      <c r="B217" s="101" t="s">
        <v>331</v>
      </c>
      <c r="C217" s="120">
        <v>87934927</v>
      </c>
      <c r="D217" s="96">
        <v>81956192.209999993</v>
      </c>
    </row>
    <row r="218" spans="1:4" s="6" customFormat="1" ht="143.25" customHeight="1" x14ac:dyDescent="0.55000000000000004">
      <c r="A218" s="177" t="s">
        <v>364</v>
      </c>
      <c r="B218" s="101" t="s">
        <v>359</v>
      </c>
      <c r="C218" s="83">
        <v>534533</v>
      </c>
      <c r="D218" s="96">
        <v>523710.66</v>
      </c>
    </row>
    <row r="219" spans="1:4" s="6" customFormat="1" ht="154.5" customHeight="1" x14ac:dyDescent="0.55000000000000004">
      <c r="A219" s="177" t="s">
        <v>288</v>
      </c>
      <c r="B219" s="95" t="s">
        <v>279</v>
      </c>
      <c r="C219" s="92">
        <v>1257700</v>
      </c>
      <c r="D219" s="96">
        <v>1250307.46</v>
      </c>
    </row>
    <row r="220" spans="1:4" ht="51.75" customHeight="1" x14ac:dyDescent="0.55000000000000004">
      <c r="A220" s="157" t="s">
        <v>146</v>
      </c>
      <c r="B220" s="94" t="s">
        <v>56</v>
      </c>
      <c r="C220" s="91">
        <v>112396773</v>
      </c>
      <c r="D220" s="79">
        <v>108927243.27</v>
      </c>
    </row>
    <row r="221" spans="1:4" ht="115.5" customHeight="1" x14ac:dyDescent="0.55000000000000004">
      <c r="A221" s="174" t="s">
        <v>200</v>
      </c>
      <c r="B221" s="130" t="s">
        <v>55</v>
      </c>
      <c r="C221" s="203">
        <v>798177808</v>
      </c>
      <c r="D221" s="189">
        <v>782998994.42999995</v>
      </c>
    </row>
    <row r="222" spans="1:4" ht="75.75" customHeight="1" x14ac:dyDescent="0.5">
      <c r="A222" s="34" t="s">
        <v>101</v>
      </c>
      <c r="B222" s="48"/>
      <c r="C222" s="45">
        <f>C206+C207</f>
        <v>8977493085.2700005</v>
      </c>
      <c r="D222" s="45">
        <f>D206+D207</f>
        <v>8559351913.4099998</v>
      </c>
    </row>
    <row r="223" spans="1:4" ht="57" customHeight="1" x14ac:dyDescent="0.5">
      <c r="A223" s="138" t="s">
        <v>98</v>
      </c>
      <c r="B223" s="48"/>
      <c r="C223" s="45"/>
      <c r="D223" s="45"/>
    </row>
    <row r="224" spans="1:4" ht="54" customHeight="1" x14ac:dyDescent="0.5">
      <c r="A224" s="138" t="s">
        <v>365</v>
      </c>
      <c r="B224" s="48" t="s">
        <v>0</v>
      </c>
      <c r="C224" s="45">
        <f>C226</f>
        <v>98000</v>
      </c>
      <c r="D224" s="45">
        <f>D226</f>
        <v>60210</v>
      </c>
    </row>
    <row r="225" spans="1:4" ht="49.5" customHeight="1" x14ac:dyDescent="0.5">
      <c r="A225" s="27" t="s">
        <v>96</v>
      </c>
      <c r="B225" s="134"/>
      <c r="C225" s="143"/>
      <c r="D225" s="142"/>
    </row>
    <row r="226" spans="1:4" ht="153" customHeight="1" x14ac:dyDescent="0.55000000000000004">
      <c r="A226" s="204" t="s">
        <v>152</v>
      </c>
      <c r="B226" s="124" t="s">
        <v>27</v>
      </c>
      <c r="C226" s="100">
        <v>98000</v>
      </c>
      <c r="D226" s="86">
        <v>60210</v>
      </c>
    </row>
    <row r="227" spans="1:4" ht="42.75" customHeight="1" x14ac:dyDescent="0.5">
      <c r="A227" s="138" t="s">
        <v>106</v>
      </c>
      <c r="B227" s="48" t="s">
        <v>1</v>
      </c>
      <c r="C227" s="45">
        <f>C230+C232+C236+C237+C239+C235+C231+C233+C229+C247+C248+C240+C243+C244+C238+C241+C242+C245+C246+C234+C249</f>
        <v>968592543.47000003</v>
      </c>
      <c r="D227" s="45">
        <f>D230+D232+D236+D237+D239+D235+D231+D233+D229+D247+D248+D240+D243+D244+D238+D241+D242+D245+D246+D234+D249</f>
        <v>728671691.14999986</v>
      </c>
    </row>
    <row r="228" spans="1:4" ht="44.25" customHeight="1" x14ac:dyDescent="0.55000000000000004">
      <c r="A228" s="27" t="s">
        <v>96</v>
      </c>
      <c r="B228" s="141"/>
      <c r="C228" s="71"/>
      <c r="D228" s="142"/>
    </row>
    <row r="229" spans="1:4" ht="156.75" customHeight="1" x14ac:dyDescent="0.55000000000000004">
      <c r="A229" s="167" t="s">
        <v>266</v>
      </c>
      <c r="B229" s="101" t="s">
        <v>231</v>
      </c>
      <c r="C229" s="83">
        <v>34894824.130000003</v>
      </c>
      <c r="D229" s="96">
        <v>31867564.34</v>
      </c>
    </row>
    <row r="230" spans="1:4" ht="127.5" customHeight="1" x14ac:dyDescent="0.55000000000000004">
      <c r="A230" s="178" t="s">
        <v>267</v>
      </c>
      <c r="B230" s="129" t="s">
        <v>232</v>
      </c>
      <c r="C230" s="81">
        <v>11781961.09</v>
      </c>
      <c r="D230" s="148">
        <v>11095030.390000001</v>
      </c>
    </row>
    <row r="231" spans="1:4" ht="149.25" customHeight="1" x14ac:dyDescent="0.55000000000000004">
      <c r="A231" s="162" t="s">
        <v>268</v>
      </c>
      <c r="B231" s="111" t="s">
        <v>233</v>
      </c>
      <c r="C231" s="83">
        <v>8448138.1400000006</v>
      </c>
      <c r="D231" s="96">
        <v>6857999.6500000004</v>
      </c>
    </row>
    <row r="232" spans="1:4" ht="109.5" customHeight="1" x14ac:dyDescent="0.55000000000000004">
      <c r="A232" s="162" t="s">
        <v>218</v>
      </c>
      <c r="B232" s="111" t="s">
        <v>2</v>
      </c>
      <c r="C232" s="83">
        <v>3105937.95</v>
      </c>
      <c r="D232" s="96">
        <v>1764917.34</v>
      </c>
    </row>
    <row r="233" spans="1:4" ht="114.75" customHeight="1" x14ac:dyDescent="0.55000000000000004">
      <c r="A233" s="162" t="s">
        <v>243</v>
      </c>
      <c r="B233" s="111" t="s">
        <v>237</v>
      </c>
      <c r="C233" s="120">
        <v>190510134.63</v>
      </c>
      <c r="D233" s="96">
        <v>129247588.78</v>
      </c>
    </row>
    <row r="234" spans="1:4" ht="227.25" customHeight="1" x14ac:dyDescent="0.55000000000000004">
      <c r="A234" s="162" t="s">
        <v>318</v>
      </c>
      <c r="B234" s="111" t="s">
        <v>306</v>
      </c>
      <c r="C234" s="83">
        <v>208512.57</v>
      </c>
      <c r="D234" s="96">
        <v>208512.56</v>
      </c>
    </row>
    <row r="235" spans="1:4" ht="84" customHeight="1" x14ac:dyDescent="0.55000000000000004">
      <c r="A235" s="162" t="s">
        <v>245</v>
      </c>
      <c r="B235" s="111" t="s">
        <v>239</v>
      </c>
      <c r="C235" s="83">
        <v>153581748.44</v>
      </c>
      <c r="D235" s="96">
        <v>124091119.88</v>
      </c>
    </row>
    <row r="236" spans="1:4" ht="60.75" customHeight="1" x14ac:dyDescent="0.55000000000000004">
      <c r="A236" s="162" t="s">
        <v>219</v>
      </c>
      <c r="B236" s="111" t="s">
        <v>31</v>
      </c>
      <c r="C236" s="83">
        <v>1086028</v>
      </c>
      <c r="D236" s="96">
        <v>865623.05</v>
      </c>
    </row>
    <row r="237" spans="1:4" ht="64.5" customHeight="1" x14ac:dyDescent="0.55000000000000004">
      <c r="A237" s="162" t="s">
        <v>154</v>
      </c>
      <c r="B237" s="111" t="s">
        <v>3</v>
      </c>
      <c r="C237" s="83">
        <v>15189244.67</v>
      </c>
      <c r="D237" s="96">
        <v>12839377.65</v>
      </c>
    </row>
    <row r="238" spans="1:4" ht="64.5" customHeight="1" x14ac:dyDescent="0.55000000000000004">
      <c r="A238" s="162" t="s">
        <v>220</v>
      </c>
      <c r="B238" s="111" t="s">
        <v>4</v>
      </c>
      <c r="C238" s="83">
        <v>427.8</v>
      </c>
      <c r="D238" s="96">
        <v>427.8</v>
      </c>
    </row>
    <row r="239" spans="1:4" ht="58.5" customHeight="1" x14ac:dyDescent="0.55000000000000004">
      <c r="A239" s="162" t="s">
        <v>155</v>
      </c>
      <c r="B239" s="111" t="s">
        <v>241</v>
      </c>
      <c r="C239" s="83">
        <v>218941929.69999999</v>
      </c>
      <c r="D239" s="96">
        <v>218941929.69999999</v>
      </c>
    </row>
    <row r="240" spans="1:4" ht="66" customHeight="1" x14ac:dyDescent="0.55000000000000004">
      <c r="A240" s="162" t="s">
        <v>216</v>
      </c>
      <c r="B240" s="111" t="s">
        <v>242</v>
      </c>
      <c r="C240" s="83">
        <v>129551300</v>
      </c>
      <c r="D240" s="96"/>
    </row>
    <row r="241" spans="1:4" ht="145.5" customHeight="1" x14ac:dyDescent="0.55000000000000004">
      <c r="A241" s="162" t="s">
        <v>346</v>
      </c>
      <c r="B241" s="111" t="s">
        <v>332</v>
      </c>
      <c r="C241" s="83">
        <v>653054</v>
      </c>
      <c r="D241" s="96">
        <v>613663</v>
      </c>
    </row>
    <row r="242" spans="1:4" ht="153" customHeight="1" x14ac:dyDescent="0.55000000000000004">
      <c r="A242" s="162" t="s">
        <v>341</v>
      </c>
      <c r="B242" s="111" t="s">
        <v>327</v>
      </c>
      <c r="C242" s="83">
        <v>1523793</v>
      </c>
      <c r="D242" s="96">
        <v>1278687</v>
      </c>
    </row>
    <row r="243" spans="1:4" ht="146.25" customHeight="1" x14ac:dyDescent="0.55000000000000004">
      <c r="A243" s="162" t="s">
        <v>320</v>
      </c>
      <c r="B243" s="111" t="s">
        <v>308</v>
      </c>
      <c r="C243" s="83">
        <v>10523795</v>
      </c>
      <c r="D243" s="96">
        <v>10422599.34</v>
      </c>
    </row>
    <row r="244" spans="1:4" ht="141" customHeight="1" x14ac:dyDescent="0.55000000000000004">
      <c r="A244" s="164" t="s">
        <v>323</v>
      </c>
      <c r="B244" s="140" t="s">
        <v>311</v>
      </c>
      <c r="C244" s="81">
        <v>36291400</v>
      </c>
      <c r="D244" s="148">
        <v>34511812.979999997</v>
      </c>
    </row>
    <row r="245" spans="1:4" ht="107.25" customHeight="1" x14ac:dyDescent="0.55000000000000004">
      <c r="A245" s="162" t="s">
        <v>347</v>
      </c>
      <c r="B245" s="111" t="s">
        <v>333</v>
      </c>
      <c r="C245" s="83">
        <v>16943000</v>
      </c>
      <c r="D245" s="96">
        <v>16943000</v>
      </c>
    </row>
    <row r="246" spans="1:4" ht="121.5" customHeight="1" x14ac:dyDescent="0.55000000000000004">
      <c r="A246" s="162" t="s">
        <v>348</v>
      </c>
      <c r="B246" s="111" t="s">
        <v>334</v>
      </c>
      <c r="C246" s="83">
        <v>117757000</v>
      </c>
      <c r="D246" s="96">
        <v>117421000</v>
      </c>
    </row>
    <row r="247" spans="1:4" ht="198" customHeight="1" x14ac:dyDescent="0.55000000000000004">
      <c r="A247" s="162" t="s">
        <v>299</v>
      </c>
      <c r="B247" s="111" t="s">
        <v>297</v>
      </c>
      <c r="C247" s="83">
        <v>2735272</v>
      </c>
      <c r="D247" s="96">
        <v>2653482.52</v>
      </c>
    </row>
    <row r="248" spans="1:4" ht="188.25" customHeight="1" x14ac:dyDescent="0.55000000000000004">
      <c r="A248" s="162" t="s">
        <v>300</v>
      </c>
      <c r="B248" s="111" t="s">
        <v>298</v>
      </c>
      <c r="C248" s="83">
        <v>12750942.35</v>
      </c>
      <c r="D248" s="96">
        <v>7047355.1699999999</v>
      </c>
    </row>
    <row r="249" spans="1:4" ht="87.75" customHeight="1" x14ac:dyDescent="0.55000000000000004">
      <c r="A249" s="174" t="s">
        <v>366</v>
      </c>
      <c r="B249" s="130" t="s">
        <v>360</v>
      </c>
      <c r="C249" s="149">
        <v>2114100</v>
      </c>
      <c r="D249" s="171"/>
    </row>
    <row r="250" spans="1:4" ht="53.25" customHeight="1" x14ac:dyDescent="0.5">
      <c r="A250" s="138" t="s">
        <v>284</v>
      </c>
      <c r="B250" s="48" t="s">
        <v>5</v>
      </c>
      <c r="C250" s="45">
        <f>C255+C256+C254+C253+C252</f>
        <v>284520543.03999996</v>
      </c>
      <c r="D250" s="45">
        <f>D255+D256+D254+D253+D252</f>
        <v>265401247.78000003</v>
      </c>
    </row>
    <row r="251" spans="1:4" ht="46.5" customHeight="1" x14ac:dyDescent="0.55000000000000004">
      <c r="A251" s="27" t="s">
        <v>96</v>
      </c>
      <c r="B251" s="141"/>
      <c r="C251" s="71"/>
      <c r="D251" s="142"/>
    </row>
    <row r="252" spans="1:4" ht="48.75" customHeight="1" x14ac:dyDescent="0.55000000000000004">
      <c r="A252" s="162" t="s">
        <v>156</v>
      </c>
      <c r="B252" s="111" t="s">
        <v>6</v>
      </c>
      <c r="C252" s="137">
        <v>89414231</v>
      </c>
      <c r="D252" s="79">
        <v>89379938.670000002</v>
      </c>
    </row>
    <row r="253" spans="1:4" ht="48.75" customHeight="1" x14ac:dyDescent="0.55000000000000004">
      <c r="A253" s="162" t="s">
        <v>157</v>
      </c>
      <c r="B253" s="111" t="s">
        <v>66</v>
      </c>
      <c r="C253" s="137">
        <v>137425775</v>
      </c>
      <c r="D253" s="79">
        <v>118340772.84</v>
      </c>
    </row>
    <row r="254" spans="1:4" ht="48.75" customHeight="1" x14ac:dyDescent="0.55000000000000004">
      <c r="A254" s="162" t="s">
        <v>162</v>
      </c>
      <c r="B254" s="111" t="s">
        <v>11</v>
      </c>
      <c r="C254" s="82">
        <v>98400.3</v>
      </c>
      <c r="D254" s="79">
        <v>98400</v>
      </c>
    </row>
    <row r="255" spans="1:4" s="3" customFormat="1" ht="48.75" customHeight="1" x14ac:dyDescent="0.55000000000000004">
      <c r="A255" s="162" t="s">
        <v>163</v>
      </c>
      <c r="B255" s="111" t="s">
        <v>64</v>
      </c>
      <c r="C255" s="82">
        <v>45072136.740000002</v>
      </c>
      <c r="D255" s="79">
        <v>45072136.439999998</v>
      </c>
    </row>
    <row r="256" spans="1:4" ht="48.75" customHeight="1" x14ac:dyDescent="0.55000000000000004">
      <c r="A256" s="28" t="s">
        <v>164</v>
      </c>
      <c r="B256" s="107" t="s">
        <v>65</v>
      </c>
      <c r="C256" s="100">
        <v>12510000</v>
      </c>
      <c r="D256" s="108">
        <v>12509999.83</v>
      </c>
    </row>
    <row r="257" spans="1:4" ht="53.25" customHeight="1" x14ac:dyDescent="0.5">
      <c r="A257" s="73" t="s">
        <v>95</v>
      </c>
      <c r="B257" s="104"/>
      <c r="C257" s="44"/>
      <c r="D257" s="44"/>
    </row>
    <row r="258" spans="1:4" ht="44.25" customHeight="1" x14ac:dyDescent="0.5">
      <c r="A258" s="74" t="s">
        <v>104</v>
      </c>
      <c r="B258" s="106" t="s">
        <v>12</v>
      </c>
      <c r="C258" s="90">
        <f>C260+C261+C262+C264+C265+C263</f>
        <v>188779784.04999998</v>
      </c>
      <c r="D258" s="90">
        <f>D260+D261+D262+D264+D265+D263</f>
        <v>138202529.60000002</v>
      </c>
    </row>
    <row r="259" spans="1:4" ht="39.75" customHeight="1" x14ac:dyDescent="0.55000000000000004">
      <c r="A259" s="29" t="s">
        <v>96</v>
      </c>
      <c r="B259" s="107"/>
      <c r="C259" s="205"/>
      <c r="D259" s="206"/>
    </row>
    <row r="260" spans="1:4" ht="96" customHeight="1" x14ac:dyDescent="0.55000000000000004">
      <c r="A260" s="162" t="s">
        <v>166</v>
      </c>
      <c r="B260" s="111" t="s">
        <v>70</v>
      </c>
      <c r="C260" s="83">
        <v>32433533.289999999</v>
      </c>
      <c r="D260" s="96">
        <v>19417740.390000001</v>
      </c>
    </row>
    <row r="261" spans="1:4" ht="169.5" customHeight="1" x14ac:dyDescent="0.55000000000000004">
      <c r="A261" s="162" t="s">
        <v>167</v>
      </c>
      <c r="B261" s="111" t="s">
        <v>71</v>
      </c>
      <c r="C261" s="83">
        <v>151359822.13</v>
      </c>
      <c r="D261" s="96">
        <v>114014952.2</v>
      </c>
    </row>
    <row r="262" spans="1:4" ht="56.25" customHeight="1" x14ac:dyDescent="0.55000000000000004">
      <c r="A262" s="162" t="s">
        <v>168</v>
      </c>
      <c r="B262" s="111" t="s">
        <v>72</v>
      </c>
      <c r="C262" s="83">
        <v>889281.44</v>
      </c>
      <c r="D262" s="96">
        <v>889281.44</v>
      </c>
    </row>
    <row r="263" spans="1:4" ht="124.5" customHeight="1" x14ac:dyDescent="0.55000000000000004">
      <c r="A263" s="162" t="s">
        <v>169</v>
      </c>
      <c r="B263" s="111" t="s">
        <v>73</v>
      </c>
      <c r="C263" s="83">
        <v>470601.68</v>
      </c>
      <c r="D263" s="96">
        <v>470601.68</v>
      </c>
    </row>
    <row r="264" spans="1:4" ht="51" customHeight="1" x14ac:dyDescent="0.55000000000000004">
      <c r="A264" s="162" t="s">
        <v>247</v>
      </c>
      <c r="B264" s="111" t="s">
        <v>32</v>
      </c>
      <c r="C264" s="83">
        <v>2005766.84</v>
      </c>
      <c r="D264" s="96">
        <v>1885292.84</v>
      </c>
    </row>
    <row r="265" spans="1:4" ht="95.25" customHeight="1" x14ac:dyDescent="0.55000000000000004">
      <c r="A265" s="28" t="s">
        <v>175</v>
      </c>
      <c r="B265" s="107" t="s">
        <v>34</v>
      </c>
      <c r="C265" s="98">
        <v>1620778.67</v>
      </c>
      <c r="D265" s="75">
        <v>1524661.05</v>
      </c>
    </row>
    <row r="266" spans="1:4" ht="59.25" customHeight="1" x14ac:dyDescent="0.5">
      <c r="A266" s="138" t="s">
        <v>107</v>
      </c>
      <c r="B266" s="48" t="s">
        <v>77</v>
      </c>
      <c r="C266" s="45">
        <f>C269+C270+C271+C268</f>
        <v>9243133.6799999997</v>
      </c>
      <c r="D266" s="45">
        <f>D269+D270+D271+D268</f>
        <v>6599132.3200000003</v>
      </c>
    </row>
    <row r="267" spans="1:4" ht="49.5" customHeight="1" x14ac:dyDescent="0.55000000000000004">
      <c r="A267" s="29" t="s">
        <v>96</v>
      </c>
      <c r="B267" s="107"/>
      <c r="C267" s="145"/>
      <c r="D267" s="113"/>
    </row>
    <row r="268" spans="1:4" ht="60" customHeight="1" x14ac:dyDescent="0.55000000000000004">
      <c r="A268" s="162" t="s">
        <v>301</v>
      </c>
      <c r="B268" s="111" t="s">
        <v>43</v>
      </c>
      <c r="C268" s="120">
        <v>900000</v>
      </c>
      <c r="D268" s="96"/>
    </row>
    <row r="269" spans="1:4" ht="57.75" customHeight="1" x14ac:dyDescent="0.55000000000000004">
      <c r="A269" s="162" t="s">
        <v>179</v>
      </c>
      <c r="B269" s="111" t="s">
        <v>79</v>
      </c>
      <c r="C269" s="83">
        <v>3927638.93</v>
      </c>
      <c r="D269" s="96">
        <v>3234885.82</v>
      </c>
    </row>
    <row r="270" spans="1:4" ht="57" customHeight="1" x14ac:dyDescent="0.55000000000000004">
      <c r="A270" s="162" t="s">
        <v>180</v>
      </c>
      <c r="B270" s="111" t="s">
        <v>44</v>
      </c>
      <c r="C270" s="83">
        <v>4382665.59</v>
      </c>
      <c r="D270" s="96">
        <v>3333211.6</v>
      </c>
    </row>
    <row r="271" spans="1:4" ht="91.5" customHeight="1" x14ac:dyDescent="0.55000000000000004">
      <c r="A271" s="28" t="s">
        <v>181</v>
      </c>
      <c r="B271" s="107" t="s">
        <v>80</v>
      </c>
      <c r="C271" s="98">
        <v>32829.160000000003</v>
      </c>
      <c r="D271" s="75">
        <v>31034.9</v>
      </c>
    </row>
    <row r="272" spans="1:4" ht="55.5" customHeight="1" x14ac:dyDescent="0.5">
      <c r="A272" s="138" t="s">
        <v>109</v>
      </c>
      <c r="B272" s="48" t="s">
        <v>81</v>
      </c>
      <c r="C272" s="45">
        <f>C275+C276+C277+C274</f>
        <v>1474713.9</v>
      </c>
      <c r="D272" s="45">
        <f>D275+D276+D277+D274</f>
        <v>455957.72</v>
      </c>
    </row>
    <row r="273" spans="1:4" ht="38.25" x14ac:dyDescent="0.55000000000000004">
      <c r="A273" s="29" t="s">
        <v>96</v>
      </c>
      <c r="B273" s="107"/>
      <c r="C273" s="135"/>
      <c r="D273" s="97"/>
    </row>
    <row r="274" spans="1:4" ht="84.75" customHeight="1" x14ac:dyDescent="0.55000000000000004">
      <c r="A274" s="162" t="s">
        <v>187</v>
      </c>
      <c r="B274" s="111" t="s">
        <v>86</v>
      </c>
      <c r="C274" s="120">
        <v>100000</v>
      </c>
      <c r="D274" s="96">
        <v>99646.98</v>
      </c>
    </row>
    <row r="275" spans="1:4" ht="56.25" customHeight="1" x14ac:dyDescent="0.55000000000000004">
      <c r="A275" s="162" t="s">
        <v>188</v>
      </c>
      <c r="B275" s="111" t="s">
        <v>87</v>
      </c>
      <c r="C275" s="83">
        <v>585890.88</v>
      </c>
      <c r="D275" s="179">
        <v>131906.6</v>
      </c>
    </row>
    <row r="276" spans="1:4" ht="133.5" customHeight="1" x14ac:dyDescent="0.55000000000000004">
      <c r="A276" s="28" t="s">
        <v>189</v>
      </c>
      <c r="B276" s="107" t="s">
        <v>88</v>
      </c>
      <c r="C276" s="81">
        <v>788823.02</v>
      </c>
      <c r="D276" s="75">
        <v>224404.14</v>
      </c>
    </row>
    <row r="277" spans="1:4" ht="102.75" hidden="1" customHeight="1" x14ac:dyDescent="0.55000000000000004">
      <c r="A277" s="28" t="s">
        <v>190</v>
      </c>
      <c r="B277" s="46" t="s">
        <v>89</v>
      </c>
      <c r="C277" s="40"/>
      <c r="D277" s="40"/>
    </row>
    <row r="278" spans="1:4" ht="62.25" customHeight="1" x14ac:dyDescent="0.5">
      <c r="A278" s="138" t="s">
        <v>123</v>
      </c>
      <c r="B278" s="48" t="s">
        <v>15</v>
      </c>
      <c r="C278" s="45">
        <f>C282+C283+C280+C281</f>
        <v>21845734</v>
      </c>
      <c r="D278" s="45">
        <f>D282+D283+D280+D281</f>
        <v>8163866.5999999996</v>
      </c>
    </row>
    <row r="279" spans="1:4" ht="55.5" customHeight="1" x14ac:dyDescent="0.55000000000000004">
      <c r="A279" s="29" t="s">
        <v>96</v>
      </c>
      <c r="B279" s="107"/>
      <c r="C279" s="147"/>
      <c r="D279" s="146"/>
    </row>
    <row r="280" spans="1:4" ht="80.25" hidden="1" customHeight="1" x14ac:dyDescent="0.55000000000000004">
      <c r="A280" s="28" t="s">
        <v>286</v>
      </c>
      <c r="B280" s="46" t="s">
        <v>277</v>
      </c>
      <c r="C280" s="40"/>
      <c r="D280" s="40"/>
    </row>
    <row r="281" spans="1:4" ht="90" hidden="1" customHeight="1" x14ac:dyDescent="0.55000000000000004">
      <c r="A281" s="28" t="s">
        <v>289</v>
      </c>
      <c r="B281" s="46" t="s">
        <v>280</v>
      </c>
      <c r="C281" s="40"/>
      <c r="D281" s="40"/>
    </row>
    <row r="282" spans="1:4" ht="101.25" hidden="1" customHeight="1" x14ac:dyDescent="0.55000000000000004">
      <c r="A282" s="28" t="s">
        <v>262</v>
      </c>
      <c r="B282" s="46" t="s">
        <v>261</v>
      </c>
      <c r="C282" s="40"/>
      <c r="D282" s="40"/>
    </row>
    <row r="283" spans="1:4" ht="198" customHeight="1" x14ac:dyDescent="0.55000000000000004">
      <c r="A283" s="204" t="s">
        <v>201</v>
      </c>
      <c r="B283" s="124" t="s">
        <v>29</v>
      </c>
      <c r="C283" s="100">
        <v>21845734</v>
      </c>
      <c r="D283" s="86">
        <v>8163866.5999999996</v>
      </c>
    </row>
    <row r="284" spans="1:4" ht="67.5" customHeight="1" x14ac:dyDescent="0.5">
      <c r="A284" s="138" t="s">
        <v>49</v>
      </c>
      <c r="B284" s="48" t="s">
        <v>16</v>
      </c>
      <c r="C284" s="45">
        <f>C286+C287+C288+C290+C292+C293+C294+C291+C295+C296+C289+C297</f>
        <v>1626836175.3699999</v>
      </c>
      <c r="D284" s="45">
        <f>D286+D287+D288+D290+D292+D293+D294+D291+D295+D296+D289+D297</f>
        <v>1174029367</v>
      </c>
    </row>
    <row r="285" spans="1:4" ht="48" customHeight="1" x14ac:dyDescent="0.5">
      <c r="A285" s="29" t="s">
        <v>96</v>
      </c>
      <c r="B285" s="134"/>
      <c r="C285" s="135"/>
      <c r="D285" s="97"/>
    </row>
    <row r="286" spans="1:4" ht="50.25" customHeight="1" x14ac:dyDescent="0.55000000000000004">
      <c r="A286" s="180" t="s">
        <v>202</v>
      </c>
      <c r="B286" s="111" t="s">
        <v>17</v>
      </c>
      <c r="C286" s="83">
        <v>565956</v>
      </c>
      <c r="D286" s="96">
        <v>565955.68999999994</v>
      </c>
    </row>
    <row r="287" spans="1:4" ht="50.25" customHeight="1" x14ac:dyDescent="0.55000000000000004">
      <c r="A287" s="161" t="s">
        <v>203</v>
      </c>
      <c r="B287" s="111" t="s">
        <v>60</v>
      </c>
      <c r="C287" s="83">
        <v>131122867</v>
      </c>
      <c r="D287" s="96">
        <v>118976940.87</v>
      </c>
    </row>
    <row r="288" spans="1:4" ht="50.25" customHeight="1" x14ac:dyDescent="0.55000000000000004">
      <c r="A288" s="161" t="s">
        <v>204</v>
      </c>
      <c r="B288" s="111" t="s">
        <v>61</v>
      </c>
      <c r="C288" s="83">
        <v>414421943</v>
      </c>
      <c r="D288" s="96">
        <v>357854121.41000003</v>
      </c>
    </row>
    <row r="289" spans="1:5" ht="50.25" customHeight="1" x14ac:dyDescent="0.55000000000000004">
      <c r="A289" s="181" t="s">
        <v>324</v>
      </c>
      <c r="B289" s="124" t="s">
        <v>312</v>
      </c>
      <c r="C289" s="149">
        <v>10243407</v>
      </c>
      <c r="D289" s="171">
        <v>1706847.55</v>
      </c>
    </row>
    <row r="290" spans="1:5" ht="50.25" customHeight="1" x14ac:dyDescent="0.55000000000000004">
      <c r="A290" s="180" t="s">
        <v>205</v>
      </c>
      <c r="B290" s="111" t="s">
        <v>62</v>
      </c>
      <c r="C290" s="83">
        <v>1987102</v>
      </c>
      <c r="D290" s="96">
        <v>1957101.92</v>
      </c>
      <c r="E290" s="114"/>
    </row>
    <row r="291" spans="1:5" ht="50.25" customHeight="1" x14ac:dyDescent="0.55000000000000004">
      <c r="A291" s="182" t="s">
        <v>260</v>
      </c>
      <c r="B291" s="140" t="s">
        <v>258</v>
      </c>
      <c r="C291" s="81">
        <v>51800891</v>
      </c>
      <c r="D291" s="148">
        <v>48831643.869999997</v>
      </c>
      <c r="E291" s="115"/>
    </row>
    <row r="292" spans="1:5" ht="125.25" customHeight="1" x14ac:dyDescent="0.55000000000000004">
      <c r="A292" s="161" t="s">
        <v>206</v>
      </c>
      <c r="B292" s="111" t="s">
        <v>30</v>
      </c>
      <c r="C292" s="83">
        <v>28196956</v>
      </c>
      <c r="D292" s="96">
        <v>13181268.810000001</v>
      </c>
    </row>
    <row r="293" spans="1:5" ht="72.75" customHeight="1" x14ac:dyDescent="0.55000000000000004">
      <c r="A293" s="161" t="s">
        <v>207</v>
      </c>
      <c r="B293" s="111" t="s">
        <v>63</v>
      </c>
      <c r="C293" s="83">
        <v>800000</v>
      </c>
      <c r="D293" s="96">
        <v>800000</v>
      </c>
    </row>
    <row r="294" spans="1:5" ht="72.75" customHeight="1" x14ac:dyDescent="0.55000000000000004">
      <c r="A294" s="161" t="s">
        <v>193</v>
      </c>
      <c r="B294" s="111" t="s">
        <v>50</v>
      </c>
      <c r="C294" s="83">
        <v>555621487</v>
      </c>
      <c r="D294" s="96">
        <v>382206003.14999998</v>
      </c>
    </row>
    <row r="295" spans="1:5" ht="56.25" customHeight="1" x14ac:dyDescent="0.55000000000000004">
      <c r="A295" s="161" t="s">
        <v>275</v>
      </c>
      <c r="B295" s="111" t="s">
        <v>265</v>
      </c>
      <c r="C295" s="83">
        <v>176136198</v>
      </c>
      <c r="D295" s="96">
        <v>44459217.329999998</v>
      </c>
    </row>
    <row r="296" spans="1:5" ht="158.25" customHeight="1" x14ac:dyDescent="0.55000000000000004">
      <c r="A296" s="169" t="s">
        <v>292</v>
      </c>
      <c r="B296" s="95" t="s">
        <v>291</v>
      </c>
      <c r="C296" s="110">
        <v>61014598.369999997</v>
      </c>
      <c r="D296" s="79">
        <v>51857961.729999997</v>
      </c>
    </row>
    <row r="297" spans="1:5" ht="143.25" customHeight="1" x14ac:dyDescent="0.55000000000000004">
      <c r="A297" s="207" t="s">
        <v>349</v>
      </c>
      <c r="B297" s="201" t="s">
        <v>335</v>
      </c>
      <c r="C297" s="199">
        <v>194924770</v>
      </c>
      <c r="D297" s="86">
        <v>151632304.66999999</v>
      </c>
    </row>
    <row r="298" spans="1:5" ht="48.75" customHeight="1" x14ac:dyDescent="0.5">
      <c r="A298" s="208" t="s">
        <v>36</v>
      </c>
      <c r="B298" s="104"/>
      <c r="C298" s="44"/>
      <c r="D298" s="44"/>
    </row>
    <row r="299" spans="1:5" ht="48.75" customHeight="1" x14ac:dyDescent="0.5">
      <c r="A299" s="72" t="s">
        <v>37</v>
      </c>
      <c r="B299" s="106" t="s">
        <v>18</v>
      </c>
      <c r="C299" s="90">
        <f>C301+C302+C303</f>
        <v>26118642.07</v>
      </c>
      <c r="D299" s="90">
        <f>D301+D302+D303</f>
        <v>20797599.329999998</v>
      </c>
    </row>
    <row r="300" spans="1:5" ht="45.75" customHeight="1" x14ac:dyDescent="0.55000000000000004">
      <c r="A300" s="29" t="s">
        <v>96</v>
      </c>
      <c r="B300" s="107"/>
      <c r="C300" s="145"/>
      <c r="D300" s="113"/>
    </row>
    <row r="301" spans="1:5" ht="94.5" customHeight="1" x14ac:dyDescent="0.55000000000000004">
      <c r="A301" s="162" t="s">
        <v>194</v>
      </c>
      <c r="B301" s="111" t="s">
        <v>51</v>
      </c>
      <c r="C301" s="83">
        <v>7290263</v>
      </c>
      <c r="D301" s="96">
        <v>4541021.8099999996</v>
      </c>
    </row>
    <row r="302" spans="1:5" ht="87" customHeight="1" x14ac:dyDescent="0.55000000000000004">
      <c r="A302" s="28" t="s">
        <v>208</v>
      </c>
      <c r="B302" s="107" t="s">
        <v>38</v>
      </c>
      <c r="C302" s="149">
        <v>18828379.07</v>
      </c>
      <c r="D302" s="75">
        <v>16256577.52</v>
      </c>
    </row>
    <row r="303" spans="1:5" ht="98.25" hidden="1" customHeight="1" x14ac:dyDescent="0.55000000000000004">
      <c r="A303" s="28" t="s">
        <v>209</v>
      </c>
      <c r="B303" s="46" t="s">
        <v>52</v>
      </c>
      <c r="C303" s="40"/>
      <c r="D303" s="40"/>
    </row>
    <row r="304" spans="1:5" ht="63" hidden="1" customHeight="1" x14ac:dyDescent="0.5">
      <c r="A304" s="32" t="s">
        <v>59</v>
      </c>
      <c r="B304" s="47" t="s">
        <v>19</v>
      </c>
      <c r="C304" s="37">
        <f>C306</f>
        <v>0</v>
      </c>
      <c r="D304" s="37">
        <f>D306</f>
        <v>0</v>
      </c>
    </row>
    <row r="305" spans="1:4" ht="55.5" hidden="1" customHeight="1" x14ac:dyDescent="0.55000000000000004">
      <c r="A305" s="29" t="s">
        <v>96</v>
      </c>
      <c r="B305" s="46"/>
      <c r="C305" s="40"/>
      <c r="D305" s="40"/>
    </row>
    <row r="306" spans="1:4" ht="64.5" hidden="1" customHeight="1" x14ac:dyDescent="0.55000000000000004">
      <c r="A306" s="24" t="s">
        <v>195</v>
      </c>
      <c r="B306" s="46" t="s">
        <v>58</v>
      </c>
      <c r="C306" s="40"/>
      <c r="D306" s="40"/>
    </row>
    <row r="307" spans="1:4" ht="91.5" customHeight="1" x14ac:dyDescent="0.5">
      <c r="A307" s="69" t="s">
        <v>223</v>
      </c>
      <c r="B307" s="48" t="s">
        <v>22</v>
      </c>
      <c r="C307" s="45">
        <f>C309+C310</f>
        <v>819094626.97000003</v>
      </c>
      <c r="D307" s="45">
        <f>D309+D310</f>
        <v>817695421.68999994</v>
      </c>
    </row>
    <row r="308" spans="1:4" ht="48" customHeight="1" x14ac:dyDescent="0.55000000000000004">
      <c r="A308" s="29" t="s">
        <v>96</v>
      </c>
      <c r="B308" s="107"/>
      <c r="C308" s="145"/>
      <c r="D308" s="113"/>
    </row>
    <row r="309" spans="1:4" ht="45" customHeight="1" x14ac:dyDescent="0.55000000000000004">
      <c r="A309" s="162" t="s">
        <v>210</v>
      </c>
      <c r="B309" s="111" t="s">
        <v>39</v>
      </c>
      <c r="C309" s="83">
        <v>815311205.97000003</v>
      </c>
      <c r="D309" s="96">
        <v>813912001.38</v>
      </c>
    </row>
    <row r="310" spans="1:4" ht="45" customHeight="1" x14ac:dyDescent="0.55000000000000004">
      <c r="A310" s="204" t="s">
        <v>198</v>
      </c>
      <c r="B310" s="124" t="s">
        <v>53</v>
      </c>
      <c r="C310" s="149">
        <v>3783421</v>
      </c>
      <c r="D310" s="171">
        <v>3783420.31</v>
      </c>
    </row>
    <row r="311" spans="1:4" ht="66" customHeight="1" x14ac:dyDescent="0.5">
      <c r="A311" s="69" t="s">
        <v>350</v>
      </c>
      <c r="B311" s="48" t="s">
        <v>127</v>
      </c>
      <c r="C311" s="45">
        <f>C313</f>
        <v>173000</v>
      </c>
      <c r="D311" s="45">
        <f>D313</f>
        <v>97040</v>
      </c>
    </row>
    <row r="312" spans="1:4" ht="38.25" x14ac:dyDescent="0.55000000000000004">
      <c r="A312" s="29" t="s">
        <v>96</v>
      </c>
      <c r="B312" s="107"/>
      <c r="C312" s="145"/>
      <c r="D312" s="113"/>
    </row>
    <row r="313" spans="1:4" ht="51.75" customHeight="1" x14ac:dyDescent="0.55000000000000004">
      <c r="A313" s="204" t="s">
        <v>222</v>
      </c>
      <c r="B313" s="209" t="s">
        <v>126</v>
      </c>
      <c r="C313" s="149">
        <v>173000</v>
      </c>
      <c r="D313" s="171">
        <v>97040</v>
      </c>
    </row>
    <row r="314" spans="1:4" ht="54.75" customHeight="1" x14ac:dyDescent="0.5">
      <c r="A314" s="70" t="s">
        <v>255</v>
      </c>
      <c r="B314" s="48" t="s">
        <v>68</v>
      </c>
      <c r="C314" s="45">
        <f>C316</f>
        <v>34204200</v>
      </c>
      <c r="D314" s="45">
        <f>D316</f>
        <v>336378.45</v>
      </c>
    </row>
    <row r="315" spans="1:4" ht="50.25" customHeight="1" x14ac:dyDescent="0.55000000000000004">
      <c r="A315" s="29" t="s">
        <v>96</v>
      </c>
      <c r="B315" s="141"/>
      <c r="C315" s="91"/>
      <c r="D315" s="113"/>
    </row>
    <row r="316" spans="1:4" ht="55.5" customHeight="1" x14ac:dyDescent="0.55000000000000004">
      <c r="A316" s="167" t="s">
        <v>211</v>
      </c>
      <c r="B316" s="95" t="s">
        <v>40</v>
      </c>
      <c r="C316" s="92">
        <v>34204200</v>
      </c>
      <c r="D316" s="96">
        <v>336378.45</v>
      </c>
    </row>
    <row r="317" spans="1:4" ht="55.5" customHeight="1" x14ac:dyDescent="0.55000000000000004">
      <c r="A317" s="28" t="s">
        <v>303</v>
      </c>
      <c r="B317" s="126" t="s">
        <v>302</v>
      </c>
      <c r="C317" s="91">
        <v>155960400</v>
      </c>
      <c r="D317" s="108">
        <v>155074877.53999999</v>
      </c>
    </row>
    <row r="318" spans="1:4" s="3" customFormat="1" ht="52.5" customHeight="1" x14ac:dyDescent="0.5">
      <c r="A318" s="70" t="s">
        <v>41</v>
      </c>
      <c r="B318" s="48" t="s">
        <v>42</v>
      </c>
      <c r="C318" s="45">
        <f>C322+C323+C320+C321</f>
        <v>1456766056.1199999</v>
      </c>
      <c r="D318" s="45">
        <f>D322+D323+D320+D321</f>
        <v>1455241269.9699998</v>
      </c>
    </row>
    <row r="319" spans="1:4" s="3" customFormat="1" ht="42" customHeight="1" x14ac:dyDescent="0.5">
      <c r="A319" s="29" t="s">
        <v>96</v>
      </c>
      <c r="B319" s="134"/>
      <c r="C319" s="135"/>
      <c r="D319" s="97"/>
    </row>
    <row r="320" spans="1:4" s="3" customFormat="1" ht="97.5" customHeight="1" x14ac:dyDescent="0.55000000000000004">
      <c r="A320" s="162" t="s">
        <v>305</v>
      </c>
      <c r="B320" s="94" t="s">
        <v>304</v>
      </c>
      <c r="C320" s="92">
        <v>112940166</v>
      </c>
      <c r="D320" s="96">
        <v>112940166</v>
      </c>
    </row>
    <row r="321" spans="1:4" ht="60" customHeight="1" x14ac:dyDescent="0.55000000000000004">
      <c r="A321" s="162" t="s">
        <v>151</v>
      </c>
      <c r="B321" s="111" t="s">
        <v>313</v>
      </c>
      <c r="C321" s="82">
        <v>204982719</v>
      </c>
      <c r="D321" s="79">
        <v>204982719</v>
      </c>
    </row>
    <row r="322" spans="1:4" ht="63" customHeight="1" x14ac:dyDescent="0.55000000000000004">
      <c r="A322" s="162" t="s">
        <v>146</v>
      </c>
      <c r="B322" s="94" t="s">
        <v>56</v>
      </c>
      <c r="C322" s="83">
        <v>542737965.12</v>
      </c>
      <c r="D322" s="96">
        <v>542706837.14999998</v>
      </c>
    </row>
    <row r="323" spans="1:4" ht="96" customHeight="1" x14ac:dyDescent="0.55000000000000004">
      <c r="A323" s="24" t="s">
        <v>200</v>
      </c>
      <c r="B323" s="107" t="s">
        <v>55</v>
      </c>
      <c r="C323" s="109">
        <v>596105206</v>
      </c>
      <c r="D323" s="108">
        <v>594611547.81999993</v>
      </c>
    </row>
    <row r="324" spans="1:4" ht="75" customHeight="1" x14ac:dyDescent="0.5">
      <c r="A324" s="34" t="s">
        <v>92</v>
      </c>
      <c r="B324" s="48"/>
      <c r="C324" s="43">
        <f>C318+C314+C307+C299+C284+C227+C250+C258+C272+C266+C278+C224+C304+C317+C311</f>
        <v>5593707552.6700001</v>
      </c>
      <c r="D324" s="43">
        <f>D318+D314+D307+D299+D284+D227+D250+D258+D272+D266+D278+D224+D304+D317+D311</f>
        <v>4770826589.1499996</v>
      </c>
    </row>
    <row r="325" spans="1:4" ht="56.25" customHeight="1" x14ac:dyDescent="0.5">
      <c r="A325" s="35" t="s">
        <v>111</v>
      </c>
      <c r="B325" s="49"/>
      <c r="C325" s="43">
        <f>C222+C324</f>
        <v>14571200637.940001</v>
      </c>
      <c r="D325" s="43">
        <f>D222+D324</f>
        <v>13330178502.559999</v>
      </c>
    </row>
    <row r="326" spans="1:4" ht="108.75" customHeight="1" x14ac:dyDescent="0.5">
      <c r="A326" s="222"/>
      <c r="B326" s="223"/>
      <c r="C326" s="214"/>
      <c r="D326" s="214"/>
    </row>
    <row r="327" spans="1:4" ht="173.25" customHeight="1" x14ac:dyDescent="0.7">
      <c r="A327" s="50" t="s">
        <v>356</v>
      </c>
      <c r="B327" s="51"/>
      <c r="C327" s="52"/>
      <c r="D327" s="56" t="s">
        <v>357</v>
      </c>
    </row>
    <row r="328" spans="1:4" ht="29.25" customHeight="1" x14ac:dyDescent="0.4">
      <c r="A328" s="15"/>
      <c r="B328" s="13"/>
      <c r="C328" s="14"/>
      <c r="D328" s="17"/>
    </row>
    <row r="329" spans="1:4" ht="103.15" customHeight="1" x14ac:dyDescent="0.35">
      <c r="A329" s="7"/>
      <c r="C329" s="5"/>
      <c r="D329" s="5"/>
    </row>
    <row r="330" spans="1:4" ht="42" customHeight="1" x14ac:dyDescent="0.35">
      <c r="A330" s="9"/>
      <c r="B330" s="8"/>
      <c r="C330" s="8"/>
      <c r="D330" s="20"/>
    </row>
    <row r="331" spans="1:4" x14ac:dyDescent="0.35">
      <c r="A331" s="10"/>
      <c r="B331" s="8"/>
      <c r="C331" s="11"/>
      <c r="D331" s="18"/>
    </row>
    <row r="332" spans="1:4" ht="25.9" customHeight="1" x14ac:dyDescent="0.35">
      <c r="A332" s="8"/>
      <c r="B332" s="11"/>
      <c r="C332" s="11"/>
      <c r="D332" s="16"/>
    </row>
    <row r="333" spans="1:4" x14ac:dyDescent="0.35">
      <c r="A333" s="7"/>
      <c r="B333" s="8"/>
      <c r="C333" s="11"/>
      <c r="D333" s="20"/>
    </row>
    <row r="334" spans="1:4" x14ac:dyDescent="0.35">
      <c r="A334" s="7"/>
      <c r="C334" s="5"/>
      <c r="D334" s="18"/>
    </row>
    <row r="335" spans="1:4" x14ac:dyDescent="0.35">
      <c r="A335" s="7"/>
      <c r="C335" s="5"/>
      <c r="D335" s="18"/>
    </row>
    <row r="336" spans="1:4" x14ac:dyDescent="0.35">
      <c r="A336" s="7"/>
      <c r="C336" s="5"/>
      <c r="D336" s="18"/>
    </row>
    <row r="337" spans="1:4" x14ac:dyDescent="0.35">
      <c r="A337" s="7"/>
      <c r="C337" s="5"/>
      <c r="D337" s="18"/>
    </row>
    <row r="338" spans="1:4" x14ac:dyDescent="0.35">
      <c r="A338" s="7"/>
      <c r="C338" s="5"/>
      <c r="D338" s="18"/>
    </row>
    <row r="339" spans="1:4" x14ac:dyDescent="0.35">
      <c r="A339" s="7"/>
      <c r="C339" s="5"/>
      <c r="D339" s="18"/>
    </row>
    <row r="340" spans="1:4" x14ac:dyDescent="0.35">
      <c r="A340" s="7"/>
      <c r="C340" s="5"/>
      <c r="D340" s="18"/>
    </row>
    <row r="341" spans="1:4" x14ac:dyDescent="0.35">
      <c r="A341" s="7"/>
      <c r="C341" s="5"/>
      <c r="D341" s="18"/>
    </row>
    <row r="342" spans="1:4" x14ac:dyDescent="0.35">
      <c r="A342" s="7"/>
      <c r="C342" s="5"/>
      <c r="D342" s="18"/>
    </row>
    <row r="343" spans="1:4" x14ac:dyDescent="0.35">
      <c r="A343" s="7"/>
      <c r="C343" s="5"/>
      <c r="D343" s="18"/>
    </row>
    <row r="344" spans="1:4" x14ac:dyDescent="0.35">
      <c r="A344" s="7"/>
      <c r="C344" s="5"/>
      <c r="D344" s="18"/>
    </row>
    <row r="345" spans="1:4" x14ac:dyDescent="0.35">
      <c r="A345" s="7"/>
      <c r="C345" s="5"/>
      <c r="D345" s="18"/>
    </row>
    <row r="346" spans="1:4" x14ac:dyDescent="0.35">
      <c r="A346" s="7"/>
      <c r="C346" s="5"/>
      <c r="D346" s="18"/>
    </row>
    <row r="347" spans="1:4" x14ac:dyDescent="0.35">
      <c r="A347" s="7"/>
      <c r="C347" s="5"/>
      <c r="D347" s="18"/>
    </row>
    <row r="348" spans="1:4" x14ac:dyDescent="0.35">
      <c r="A348" s="7"/>
      <c r="C348" s="5"/>
      <c r="D348" s="18"/>
    </row>
    <row r="349" spans="1:4" x14ac:dyDescent="0.35">
      <c r="A349" s="7"/>
      <c r="C349" s="5"/>
      <c r="D349" s="18"/>
    </row>
    <row r="350" spans="1:4" x14ac:dyDescent="0.35">
      <c r="A350" s="7"/>
      <c r="C350" s="5"/>
      <c r="D350" s="18"/>
    </row>
    <row r="351" spans="1:4" x14ac:dyDescent="0.35">
      <c r="A351" s="7"/>
      <c r="C351" s="5"/>
      <c r="D351" s="18"/>
    </row>
    <row r="352" spans="1:4" x14ac:dyDescent="0.35">
      <c r="A352" s="7"/>
      <c r="C352" s="5"/>
      <c r="D352" s="18"/>
    </row>
    <row r="353" spans="1:4" x14ac:dyDescent="0.35">
      <c r="A353" s="7"/>
      <c r="C353" s="5"/>
      <c r="D353" s="18"/>
    </row>
    <row r="354" spans="1:4" x14ac:dyDescent="0.35">
      <c r="A354" s="7"/>
      <c r="C354" s="5"/>
      <c r="D354" s="18"/>
    </row>
    <row r="355" spans="1:4" x14ac:dyDescent="0.35">
      <c r="A355" s="7"/>
      <c r="C355" s="5"/>
      <c r="D355" s="18"/>
    </row>
    <row r="356" spans="1:4" x14ac:dyDescent="0.35">
      <c r="A356" s="7"/>
      <c r="C356" s="5"/>
      <c r="D356" s="18"/>
    </row>
    <row r="357" spans="1:4" x14ac:dyDescent="0.35">
      <c r="A357" s="7"/>
      <c r="C357" s="5"/>
      <c r="D357" s="18"/>
    </row>
    <row r="358" spans="1:4" x14ac:dyDescent="0.35">
      <c r="A358" s="7"/>
      <c r="C358" s="5"/>
      <c r="D358" s="18"/>
    </row>
    <row r="359" spans="1:4" x14ac:dyDescent="0.35">
      <c r="A359" s="7"/>
      <c r="C359" s="5"/>
      <c r="D359" s="18"/>
    </row>
    <row r="360" spans="1:4" x14ac:dyDescent="0.35">
      <c r="A360" s="7"/>
      <c r="C360" s="5"/>
      <c r="D360" s="18"/>
    </row>
    <row r="361" spans="1:4" x14ac:dyDescent="0.35">
      <c r="A361" s="7"/>
      <c r="C361" s="5"/>
      <c r="D361" s="18"/>
    </row>
    <row r="362" spans="1:4" x14ac:dyDescent="0.35">
      <c r="A362" s="7"/>
      <c r="C362" s="5"/>
      <c r="D362" s="18"/>
    </row>
    <row r="363" spans="1:4" x14ac:dyDescent="0.35">
      <c r="A363" s="7"/>
      <c r="C363" s="5"/>
      <c r="D363" s="18"/>
    </row>
    <row r="364" spans="1:4" x14ac:dyDescent="0.35">
      <c r="A364" s="7"/>
      <c r="C364" s="5"/>
      <c r="D364" s="18"/>
    </row>
    <row r="365" spans="1:4" x14ac:dyDescent="0.35">
      <c r="A365" s="7"/>
      <c r="C365" s="5"/>
      <c r="D365" s="18"/>
    </row>
    <row r="366" spans="1:4" x14ac:dyDescent="0.35">
      <c r="A366" s="7"/>
      <c r="C366" s="5"/>
      <c r="D366" s="18"/>
    </row>
    <row r="367" spans="1:4" x14ac:dyDescent="0.35">
      <c r="A367" s="7"/>
      <c r="C367" s="5"/>
      <c r="D367" s="18"/>
    </row>
    <row r="368" spans="1:4" x14ac:dyDescent="0.35">
      <c r="A368" s="7"/>
      <c r="C368" s="5"/>
      <c r="D368" s="18"/>
    </row>
    <row r="369" spans="1:4" x14ac:dyDescent="0.35">
      <c r="A369" s="7"/>
      <c r="C369" s="5"/>
      <c r="D369" s="18"/>
    </row>
    <row r="370" spans="1:4" x14ac:dyDescent="0.35">
      <c r="A370" s="7"/>
      <c r="C370" s="5"/>
      <c r="D370" s="18"/>
    </row>
    <row r="371" spans="1:4" x14ac:dyDescent="0.35">
      <c r="A371" s="7"/>
      <c r="C371" s="5"/>
      <c r="D371" s="18"/>
    </row>
    <row r="372" spans="1:4" x14ac:dyDescent="0.35">
      <c r="A372" s="7"/>
      <c r="C372" s="5"/>
      <c r="D372" s="18"/>
    </row>
    <row r="373" spans="1:4" x14ac:dyDescent="0.35">
      <c r="A373" s="7"/>
      <c r="C373" s="5"/>
      <c r="D373" s="18"/>
    </row>
    <row r="374" spans="1:4" x14ac:dyDescent="0.35">
      <c r="A374" s="7"/>
      <c r="C374" s="5"/>
      <c r="D374" s="18"/>
    </row>
    <row r="375" spans="1:4" x14ac:dyDescent="0.35">
      <c r="A375" s="7"/>
      <c r="C375" s="5"/>
      <c r="D375" s="18"/>
    </row>
    <row r="376" spans="1:4" x14ac:dyDescent="0.35">
      <c r="A376" s="7"/>
      <c r="C376" s="5"/>
      <c r="D376" s="18"/>
    </row>
    <row r="377" spans="1:4" x14ac:dyDescent="0.35">
      <c r="A377" s="7"/>
      <c r="C377" s="5"/>
      <c r="D377" s="18"/>
    </row>
    <row r="378" spans="1:4" x14ac:dyDescent="0.35">
      <c r="A378" s="7"/>
      <c r="C378" s="5"/>
      <c r="D378" s="18"/>
    </row>
    <row r="379" spans="1:4" x14ac:dyDescent="0.35">
      <c r="A379" s="7"/>
      <c r="C379" s="5"/>
      <c r="D379" s="18"/>
    </row>
    <row r="380" spans="1:4" x14ac:dyDescent="0.35">
      <c r="A380" s="7"/>
      <c r="C380" s="5"/>
      <c r="D380" s="18"/>
    </row>
    <row r="381" spans="1:4" x14ac:dyDescent="0.35">
      <c r="A381" s="7"/>
      <c r="C381" s="5"/>
      <c r="D381" s="18"/>
    </row>
    <row r="382" spans="1:4" x14ac:dyDescent="0.35">
      <c r="A382" s="7"/>
      <c r="C382" s="5"/>
      <c r="D382" s="18"/>
    </row>
    <row r="383" spans="1:4" x14ac:dyDescent="0.35">
      <c r="A383" s="7"/>
      <c r="C383" s="5"/>
      <c r="D383" s="18"/>
    </row>
    <row r="384" spans="1:4" x14ac:dyDescent="0.35">
      <c r="A384" s="7"/>
      <c r="C384" s="5"/>
      <c r="D384" s="18"/>
    </row>
    <row r="385" spans="1:4" x14ac:dyDescent="0.35">
      <c r="A385" s="7"/>
      <c r="C385" s="5"/>
      <c r="D385" s="18"/>
    </row>
    <row r="386" spans="1:4" x14ac:dyDescent="0.35">
      <c r="A386" s="7"/>
      <c r="C386" s="5"/>
      <c r="D386" s="18"/>
    </row>
    <row r="387" spans="1:4" x14ac:dyDescent="0.35">
      <c r="A387" s="7"/>
      <c r="C387" s="5"/>
      <c r="D387" s="18"/>
    </row>
    <row r="388" spans="1:4" x14ac:dyDescent="0.35">
      <c r="A388" s="7"/>
      <c r="C388" s="5"/>
      <c r="D388" s="18"/>
    </row>
    <row r="389" spans="1:4" x14ac:dyDescent="0.35">
      <c r="A389" s="7"/>
      <c r="C389" s="5"/>
      <c r="D389" s="18"/>
    </row>
    <row r="390" spans="1:4" x14ac:dyDescent="0.35">
      <c r="A390" s="7"/>
      <c r="C390" s="5"/>
      <c r="D390" s="18"/>
    </row>
    <row r="391" spans="1:4" x14ac:dyDescent="0.35">
      <c r="A391" s="7"/>
      <c r="C391" s="5"/>
      <c r="D391" s="18"/>
    </row>
    <row r="392" spans="1:4" x14ac:dyDescent="0.35">
      <c r="A392" s="7"/>
      <c r="C392" s="5"/>
      <c r="D392" s="18"/>
    </row>
    <row r="393" spans="1:4" x14ac:dyDescent="0.35">
      <c r="A393" s="7"/>
      <c r="C393" s="5"/>
      <c r="D393" s="18"/>
    </row>
    <row r="394" spans="1:4" x14ac:dyDescent="0.35">
      <c r="A394" s="7"/>
      <c r="C394" s="5"/>
      <c r="D394" s="18"/>
    </row>
    <row r="395" spans="1:4" x14ac:dyDescent="0.35">
      <c r="A395" s="7"/>
      <c r="C395" s="5"/>
      <c r="D395" s="18"/>
    </row>
    <row r="396" spans="1:4" x14ac:dyDescent="0.35">
      <c r="A396" s="7"/>
      <c r="C396" s="5"/>
      <c r="D396" s="18"/>
    </row>
    <row r="397" spans="1:4" x14ac:dyDescent="0.35">
      <c r="A397" s="7"/>
      <c r="C397" s="5"/>
      <c r="D397" s="18"/>
    </row>
    <row r="398" spans="1:4" x14ac:dyDescent="0.35">
      <c r="A398" s="7"/>
      <c r="C398" s="5"/>
      <c r="D398" s="18"/>
    </row>
    <row r="399" spans="1:4" x14ac:dyDescent="0.35">
      <c r="A399" s="7"/>
      <c r="C399" s="5"/>
      <c r="D399" s="18"/>
    </row>
    <row r="400" spans="1:4" x14ac:dyDescent="0.35">
      <c r="A400" s="7"/>
      <c r="C400" s="5"/>
      <c r="D400" s="18"/>
    </row>
    <row r="401" spans="1:4" x14ac:dyDescent="0.35">
      <c r="A401" s="7"/>
      <c r="C401" s="5"/>
      <c r="D401" s="18"/>
    </row>
    <row r="402" spans="1:4" x14ac:dyDescent="0.35">
      <c r="A402" s="7"/>
      <c r="C402" s="5"/>
      <c r="D402" s="18"/>
    </row>
    <row r="403" spans="1:4" x14ac:dyDescent="0.35">
      <c r="A403" s="7"/>
      <c r="C403" s="5"/>
      <c r="D403" s="18"/>
    </row>
    <row r="404" spans="1:4" x14ac:dyDescent="0.35">
      <c r="A404" s="7"/>
      <c r="C404" s="5"/>
      <c r="D404" s="18"/>
    </row>
    <row r="405" spans="1:4" x14ac:dyDescent="0.35">
      <c r="A405" s="7"/>
      <c r="C405" s="5"/>
      <c r="D405" s="18"/>
    </row>
    <row r="406" spans="1:4" x14ac:dyDescent="0.35">
      <c r="A406" s="7"/>
      <c r="C406" s="5"/>
      <c r="D406" s="18"/>
    </row>
    <row r="407" spans="1:4" x14ac:dyDescent="0.35">
      <c r="A407" s="7"/>
      <c r="C407" s="5"/>
      <c r="D407" s="18"/>
    </row>
    <row r="408" spans="1:4" x14ac:dyDescent="0.35">
      <c r="A408" s="7"/>
      <c r="C408" s="5"/>
      <c r="D408" s="18"/>
    </row>
    <row r="409" spans="1:4" x14ac:dyDescent="0.35">
      <c r="A409" s="7"/>
      <c r="C409" s="5"/>
      <c r="D409" s="18"/>
    </row>
    <row r="410" spans="1:4" x14ac:dyDescent="0.35">
      <c r="A410" s="7"/>
      <c r="C410" s="5"/>
      <c r="D410" s="18"/>
    </row>
    <row r="411" spans="1:4" x14ac:dyDescent="0.35">
      <c r="A411" s="7"/>
      <c r="C411" s="5"/>
      <c r="D411" s="18"/>
    </row>
    <row r="412" spans="1:4" x14ac:dyDescent="0.35">
      <c r="A412" s="7"/>
      <c r="C412" s="5"/>
      <c r="D412" s="18"/>
    </row>
    <row r="413" spans="1:4" x14ac:dyDescent="0.35">
      <c r="A413" s="7"/>
      <c r="C413" s="5"/>
      <c r="D413" s="18"/>
    </row>
    <row r="414" spans="1:4" x14ac:dyDescent="0.35">
      <c r="A414" s="7"/>
      <c r="C414" s="5"/>
      <c r="D414" s="18"/>
    </row>
    <row r="415" spans="1:4" x14ac:dyDescent="0.35">
      <c r="A415" s="7"/>
      <c r="C415" s="5"/>
      <c r="D415" s="18"/>
    </row>
    <row r="416" spans="1:4" x14ac:dyDescent="0.35">
      <c r="A416" s="7"/>
      <c r="C416" s="5"/>
      <c r="D416" s="18"/>
    </row>
    <row r="417" spans="1:4" x14ac:dyDescent="0.35">
      <c r="A417" s="7"/>
      <c r="C417" s="5"/>
      <c r="D417" s="18"/>
    </row>
    <row r="418" spans="1:4" x14ac:dyDescent="0.35">
      <c r="A418" s="7"/>
      <c r="C418" s="5"/>
      <c r="D418" s="18"/>
    </row>
    <row r="419" spans="1:4" x14ac:dyDescent="0.35">
      <c r="A419" s="7"/>
      <c r="C419" s="5"/>
      <c r="D419" s="18"/>
    </row>
    <row r="420" spans="1:4" x14ac:dyDescent="0.35">
      <c r="A420" s="7"/>
      <c r="C420" s="5"/>
      <c r="D420" s="18"/>
    </row>
    <row r="421" spans="1:4" x14ac:dyDescent="0.35">
      <c r="A421" s="7"/>
      <c r="C421" s="5"/>
      <c r="D421" s="18"/>
    </row>
    <row r="422" spans="1:4" x14ac:dyDescent="0.35">
      <c r="A422" s="7"/>
      <c r="C422" s="5"/>
      <c r="D422" s="18"/>
    </row>
    <row r="423" spans="1:4" x14ac:dyDescent="0.35">
      <c r="A423" s="7"/>
      <c r="C423" s="5"/>
      <c r="D423" s="18"/>
    </row>
    <row r="424" spans="1:4" x14ac:dyDescent="0.35">
      <c r="A424" s="7"/>
      <c r="C424" s="5"/>
      <c r="D424" s="18"/>
    </row>
    <row r="425" spans="1:4" x14ac:dyDescent="0.35">
      <c r="A425" s="7"/>
      <c r="C425" s="5"/>
      <c r="D425" s="18"/>
    </row>
    <row r="426" spans="1:4" x14ac:dyDescent="0.35">
      <c r="C426" s="5"/>
      <c r="D426" s="18"/>
    </row>
    <row r="427" spans="1:4" x14ac:dyDescent="0.35">
      <c r="C427" s="5"/>
      <c r="D427" s="18"/>
    </row>
    <row r="428" spans="1:4" x14ac:dyDescent="0.35">
      <c r="C428" s="5"/>
      <c r="D428" s="18"/>
    </row>
    <row r="429" spans="1:4" x14ac:dyDescent="0.35">
      <c r="C429" s="5"/>
      <c r="D429" s="18"/>
    </row>
    <row r="430" spans="1:4" x14ac:dyDescent="0.35">
      <c r="C430" s="5"/>
      <c r="D430" s="18"/>
    </row>
    <row r="431" spans="1:4" x14ac:dyDescent="0.35">
      <c r="C431" s="5"/>
      <c r="D431" s="18"/>
    </row>
    <row r="432" spans="1:4" x14ac:dyDescent="0.35">
      <c r="C432" s="5"/>
      <c r="D432" s="18"/>
    </row>
    <row r="433" spans="3:4" x14ac:dyDescent="0.35">
      <c r="C433" s="5"/>
      <c r="D433" s="18"/>
    </row>
    <row r="434" spans="3:4" x14ac:dyDescent="0.35">
      <c r="C434" s="5"/>
      <c r="D434" s="18"/>
    </row>
    <row r="435" spans="3:4" x14ac:dyDescent="0.35">
      <c r="C435" s="5"/>
      <c r="D435" s="18"/>
    </row>
    <row r="436" spans="3:4" x14ac:dyDescent="0.35">
      <c r="C436" s="5"/>
      <c r="D436" s="18"/>
    </row>
    <row r="437" spans="3:4" x14ac:dyDescent="0.35">
      <c r="C437" s="5"/>
      <c r="D437" s="18"/>
    </row>
    <row r="438" spans="3:4" x14ac:dyDescent="0.35">
      <c r="C438" s="5"/>
      <c r="D438" s="18"/>
    </row>
    <row r="439" spans="3:4" x14ac:dyDescent="0.35">
      <c r="C439" s="5"/>
      <c r="D439" s="18"/>
    </row>
    <row r="440" spans="3:4" x14ac:dyDescent="0.35">
      <c r="C440" s="5"/>
      <c r="D440" s="18"/>
    </row>
    <row r="441" spans="3:4" x14ac:dyDescent="0.35">
      <c r="C441" s="5"/>
      <c r="D441" s="18"/>
    </row>
    <row r="442" spans="3:4" x14ac:dyDescent="0.35">
      <c r="C442" s="5"/>
      <c r="D442" s="18"/>
    </row>
    <row r="443" spans="3:4" x14ac:dyDescent="0.35">
      <c r="C443" s="5"/>
      <c r="D443" s="18"/>
    </row>
    <row r="444" spans="3:4" x14ac:dyDescent="0.35">
      <c r="C444" s="5"/>
      <c r="D444" s="18"/>
    </row>
    <row r="445" spans="3:4" x14ac:dyDescent="0.35">
      <c r="C445" s="5"/>
      <c r="D445" s="18"/>
    </row>
    <row r="446" spans="3:4" x14ac:dyDescent="0.35">
      <c r="C446" s="5"/>
      <c r="D446" s="18"/>
    </row>
    <row r="447" spans="3:4" x14ac:dyDescent="0.35">
      <c r="C447" s="5"/>
      <c r="D447" s="18"/>
    </row>
    <row r="448" spans="3:4" x14ac:dyDescent="0.35">
      <c r="C448" s="5"/>
      <c r="D448" s="18"/>
    </row>
    <row r="449" spans="3:4" x14ac:dyDescent="0.35">
      <c r="C449" s="5"/>
      <c r="D449" s="18"/>
    </row>
    <row r="450" spans="3:4" x14ac:dyDescent="0.35">
      <c r="C450" s="5"/>
      <c r="D450" s="18"/>
    </row>
    <row r="451" spans="3:4" x14ac:dyDescent="0.35">
      <c r="C451" s="5"/>
      <c r="D451" s="18"/>
    </row>
    <row r="452" spans="3:4" x14ac:dyDescent="0.35">
      <c r="C452" s="5"/>
      <c r="D452" s="18"/>
    </row>
    <row r="453" spans="3:4" x14ac:dyDescent="0.35">
      <c r="C453" s="5"/>
      <c r="D453" s="18"/>
    </row>
    <row r="454" spans="3:4" x14ac:dyDescent="0.35">
      <c r="C454" s="5"/>
      <c r="D454" s="18"/>
    </row>
    <row r="455" spans="3:4" x14ac:dyDescent="0.35">
      <c r="C455" s="5"/>
      <c r="D455" s="18"/>
    </row>
    <row r="456" spans="3:4" x14ac:dyDescent="0.35">
      <c r="C456" s="5"/>
      <c r="D456" s="18"/>
    </row>
    <row r="457" spans="3:4" x14ac:dyDescent="0.35">
      <c r="C457" s="5"/>
      <c r="D457" s="18"/>
    </row>
    <row r="458" spans="3:4" x14ac:dyDescent="0.35">
      <c r="C458" s="5"/>
      <c r="D458" s="18"/>
    </row>
    <row r="459" spans="3:4" x14ac:dyDescent="0.35">
      <c r="C459" s="5"/>
      <c r="D459" s="18"/>
    </row>
    <row r="460" spans="3:4" x14ac:dyDescent="0.35">
      <c r="C460" s="5"/>
      <c r="D460" s="18"/>
    </row>
    <row r="461" spans="3:4" x14ac:dyDescent="0.35">
      <c r="C461" s="5"/>
      <c r="D461" s="18"/>
    </row>
    <row r="462" spans="3:4" x14ac:dyDescent="0.35">
      <c r="C462" s="5"/>
      <c r="D462" s="18"/>
    </row>
    <row r="463" spans="3:4" x14ac:dyDescent="0.35">
      <c r="C463" s="5"/>
      <c r="D463" s="18"/>
    </row>
    <row r="464" spans="3:4" x14ac:dyDescent="0.35">
      <c r="C464" s="5"/>
      <c r="D464" s="18"/>
    </row>
    <row r="465" spans="3:4" x14ac:dyDescent="0.35">
      <c r="C465" s="5"/>
      <c r="D465" s="18"/>
    </row>
    <row r="466" spans="3:4" x14ac:dyDescent="0.35">
      <c r="C466" s="5"/>
      <c r="D466" s="18"/>
    </row>
    <row r="467" spans="3:4" x14ac:dyDescent="0.35">
      <c r="C467" s="5"/>
      <c r="D467" s="18"/>
    </row>
    <row r="468" spans="3:4" x14ac:dyDescent="0.35">
      <c r="C468" s="5"/>
      <c r="D468" s="18"/>
    </row>
    <row r="469" spans="3:4" x14ac:dyDescent="0.35">
      <c r="C469" s="5"/>
      <c r="D469" s="18"/>
    </row>
    <row r="470" spans="3:4" x14ac:dyDescent="0.35">
      <c r="C470" s="5"/>
      <c r="D470" s="18"/>
    </row>
    <row r="471" spans="3:4" x14ac:dyDescent="0.35">
      <c r="C471" s="5"/>
      <c r="D471" s="18"/>
    </row>
    <row r="472" spans="3:4" x14ac:dyDescent="0.35">
      <c r="C472" s="5"/>
      <c r="D472" s="18"/>
    </row>
    <row r="473" spans="3:4" x14ac:dyDescent="0.35">
      <c r="C473" s="5"/>
      <c r="D473" s="18"/>
    </row>
    <row r="474" spans="3:4" x14ac:dyDescent="0.35">
      <c r="C474" s="5"/>
      <c r="D474" s="18"/>
    </row>
    <row r="475" spans="3:4" x14ac:dyDescent="0.35">
      <c r="C475" s="5"/>
      <c r="D475" s="18"/>
    </row>
    <row r="476" spans="3:4" x14ac:dyDescent="0.35">
      <c r="C476" s="5"/>
      <c r="D476" s="18"/>
    </row>
    <row r="477" spans="3:4" x14ac:dyDescent="0.35">
      <c r="C477" s="5"/>
      <c r="D477" s="18"/>
    </row>
    <row r="478" spans="3:4" x14ac:dyDescent="0.35">
      <c r="C478" s="5"/>
      <c r="D478" s="18"/>
    </row>
    <row r="479" spans="3:4" x14ac:dyDescent="0.35">
      <c r="C479" s="5"/>
      <c r="D479" s="18"/>
    </row>
    <row r="480" spans="3:4" x14ac:dyDescent="0.35">
      <c r="C480" s="5"/>
      <c r="D480" s="18"/>
    </row>
    <row r="481" spans="3:4" x14ac:dyDescent="0.35">
      <c r="C481" s="5"/>
      <c r="D481" s="18"/>
    </row>
    <row r="482" spans="3:4" x14ac:dyDescent="0.35">
      <c r="C482" s="5"/>
      <c r="D482" s="18"/>
    </row>
    <row r="483" spans="3:4" x14ac:dyDescent="0.35">
      <c r="C483" s="5"/>
      <c r="D483" s="18"/>
    </row>
    <row r="484" spans="3:4" x14ac:dyDescent="0.35">
      <c r="C484" s="5"/>
      <c r="D484" s="18"/>
    </row>
    <row r="485" spans="3:4" x14ac:dyDescent="0.35">
      <c r="C485" s="5"/>
      <c r="D485" s="18"/>
    </row>
    <row r="486" spans="3:4" x14ac:dyDescent="0.35">
      <c r="C486" s="5"/>
      <c r="D486" s="18"/>
    </row>
    <row r="487" spans="3:4" x14ac:dyDescent="0.35">
      <c r="C487" s="5"/>
      <c r="D487" s="18"/>
    </row>
    <row r="488" spans="3:4" x14ac:dyDescent="0.35">
      <c r="C488" s="5"/>
      <c r="D488" s="18"/>
    </row>
    <row r="489" spans="3:4" x14ac:dyDescent="0.35">
      <c r="C489" s="5"/>
      <c r="D489" s="18"/>
    </row>
    <row r="490" spans="3:4" x14ac:dyDescent="0.35">
      <c r="C490" s="5"/>
      <c r="D490" s="18"/>
    </row>
    <row r="491" spans="3:4" x14ac:dyDescent="0.35">
      <c r="C491" s="5"/>
      <c r="D491" s="18"/>
    </row>
    <row r="492" spans="3:4" x14ac:dyDescent="0.35">
      <c r="C492" s="5"/>
      <c r="D492" s="18"/>
    </row>
    <row r="493" spans="3:4" x14ac:dyDescent="0.35">
      <c r="C493" s="5"/>
      <c r="D493" s="18"/>
    </row>
    <row r="494" spans="3:4" x14ac:dyDescent="0.35">
      <c r="C494" s="5"/>
      <c r="D494" s="18"/>
    </row>
    <row r="495" spans="3:4" x14ac:dyDescent="0.35">
      <c r="C495" s="5"/>
      <c r="D495" s="18"/>
    </row>
    <row r="496" spans="3:4" x14ac:dyDescent="0.35">
      <c r="C496" s="5"/>
      <c r="D496" s="18"/>
    </row>
    <row r="497" spans="3:4" x14ac:dyDescent="0.35">
      <c r="C497" s="5"/>
      <c r="D497" s="18"/>
    </row>
    <row r="498" spans="3:4" x14ac:dyDescent="0.35">
      <c r="C498" s="5"/>
      <c r="D498" s="18"/>
    </row>
    <row r="499" spans="3:4" x14ac:dyDescent="0.35">
      <c r="C499" s="5"/>
      <c r="D499" s="18"/>
    </row>
    <row r="500" spans="3:4" x14ac:dyDescent="0.35">
      <c r="C500" s="5"/>
      <c r="D500" s="18"/>
    </row>
    <row r="501" spans="3:4" x14ac:dyDescent="0.35">
      <c r="C501" s="5"/>
      <c r="D501" s="18"/>
    </row>
    <row r="502" spans="3:4" x14ac:dyDescent="0.35">
      <c r="C502" s="5"/>
      <c r="D502" s="18"/>
    </row>
    <row r="503" spans="3:4" x14ac:dyDescent="0.35">
      <c r="C503" s="5"/>
      <c r="D503" s="18"/>
    </row>
    <row r="504" spans="3:4" x14ac:dyDescent="0.35">
      <c r="C504" s="5"/>
      <c r="D504" s="18"/>
    </row>
    <row r="505" spans="3:4" x14ac:dyDescent="0.35">
      <c r="C505" s="5"/>
      <c r="D505" s="18"/>
    </row>
    <row r="506" spans="3:4" x14ac:dyDescent="0.35">
      <c r="C506" s="5"/>
      <c r="D506" s="18"/>
    </row>
    <row r="507" spans="3:4" x14ac:dyDescent="0.35">
      <c r="C507" s="5"/>
      <c r="D507" s="18"/>
    </row>
    <row r="508" spans="3:4" x14ac:dyDescent="0.35">
      <c r="C508" s="5"/>
      <c r="D508" s="18"/>
    </row>
    <row r="509" spans="3:4" x14ac:dyDescent="0.35">
      <c r="C509" s="5"/>
      <c r="D509" s="18"/>
    </row>
    <row r="510" spans="3:4" x14ac:dyDescent="0.35">
      <c r="C510" s="5"/>
      <c r="D510" s="18"/>
    </row>
    <row r="511" spans="3:4" x14ac:dyDescent="0.35">
      <c r="C511" s="5"/>
      <c r="D511" s="18"/>
    </row>
    <row r="512" spans="3:4" x14ac:dyDescent="0.35">
      <c r="C512" s="5"/>
      <c r="D512" s="18"/>
    </row>
    <row r="513" spans="3:4" x14ac:dyDescent="0.35">
      <c r="C513" s="5"/>
      <c r="D513" s="18"/>
    </row>
    <row r="514" spans="3:4" x14ac:dyDescent="0.35">
      <c r="C514" s="5"/>
      <c r="D514" s="18"/>
    </row>
    <row r="515" spans="3:4" x14ac:dyDescent="0.35">
      <c r="C515" s="5"/>
      <c r="D515" s="18"/>
    </row>
    <row r="516" spans="3:4" x14ac:dyDescent="0.35">
      <c r="C516" s="5"/>
      <c r="D516" s="18"/>
    </row>
    <row r="517" spans="3:4" x14ac:dyDescent="0.35">
      <c r="C517" s="5"/>
      <c r="D517" s="18"/>
    </row>
    <row r="518" spans="3:4" x14ac:dyDescent="0.35">
      <c r="C518" s="5"/>
      <c r="D518" s="18"/>
    </row>
    <row r="519" spans="3:4" x14ac:dyDescent="0.35">
      <c r="C519" s="5"/>
      <c r="D519" s="18"/>
    </row>
    <row r="520" spans="3:4" x14ac:dyDescent="0.35">
      <c r="C520" s="5"/>
      <c r="D520" s="18"/>
    </row>
    <row r="521" spans="3:4" x14ac:dyDescent="0.35">
      <c r="C521" s="5"/>
      <c r="D521" s="18"/>
    </row>
    <row r="522" spans="3:4" x14ac:dyDescent="0.35">
      <c r="C522" s="5"/>
      <c r="D522" s="18"/>
    </row>
    <row r="523" spans="3:4" x14ac:dyDescent="0.35">
      <c r="C523" s="5"/>
      <c r="D523" s="18"/>
    </row>
    <row r="524" spans="3:4" x14ac:dyDescent="0.35">
      <c r="C524" s="5"/>
      <c r="D524" s="18"/>
    </row>
    <row r="525" spans="3:4" x14ac:dyDescent="0.35">
      <c r="C525" s="5"/>
      <c r="D525" s="18"/>
    </row>
    <row r="526" spans="3:4" x14ac:dyDescent="0.35">
      <c r="C526" s="5"/>
      <c r="D526" s="18"/>
    </row>
    <row r="527" spans="3:4" x14ac:dyDescent="0.35">
      <c r="C527" s="5"/>
      <c r="D527" s="18"/>
    </row>
    <row r="528" spans="3:4" x14ac:dyDescent="0.35">
      <c r="C528" s="5"/>
      <c r="D528" s="18"/>
    </row>
    <row r="529" spans="3:4" x14ac:dyDescent="0.35">
      <c r="C529" s="5"/>
      <c r="D529" s="18"/>
    </row>
    <row r="530" spans="3:4" x14ac:dyDescent="0.35">
      <c r="C530" s="5"/>
      <c r="D530" s="18"/>
    </row>
    <row r="531" spans="3:4" x14ac:dyDescent="0.35">
      <c r="C531" s="5"/>
      <c r="D531" s="18"/>
    </row>
    <row r="532" spans="3:4" x14ac:dyDescent="0.35">
      <c r="C532" s="5"/>
      <c r="D532" s="18"/>
    </row>
    <row r="533" spans="3:4" x14ac:dyDescent="0.35">
      <c r="C533" s="5"/>
      <c r="D533" s="18"/>
    </row>
    <row r="534" spans="3:4" x14ac:dyDescent="0.35">
      <c r="C534" s="5"/>
      <c r="D534" s="18"/>
    </row>
    <row r="535" spans="3:4" x14ac:dyDescent="0.35">
      <c r="C535" s="5"/>
      <c r="D535" s="18"/>
    </row>
    <row r="536" spans="3:4" x14ac:dyDescent="0.35">
      <c r="C536" s="5"/>
      <c r="D536" s="18"/>
    </row>
    <row r="537" spans="3:4" x14ac:dyDescent="0.35">
      <c r="C537" s="5"/>
      <c r="D537" s="18"/>
    </row>
    <row r="538" spans="3:4" x14ac:dyDescent="0.35">
      <c r="C538" s="5"/>
      <c r="D538" s="18"/>
    </row>
    <row r="539" spans="3:4" x14ac:dyDescent="0.35">
      <c r="C539" s="5"/>
      <c r="D539" s="18"/>
    </row>
    <row r="540" spans="3:4" x14ac:dyDescent="0.35">
      <c r="C540" s="5"/>
      <c r="D540" s="18"/>
    </row>
    <row r="541" spans="3:4" x14ac:dyDescent="0.35">
      <c r="C541" s="5"/>
      <c r="D541" s="18"/>
    </row>
    <row r="542" spans="3:4" x14ac:dyDescent="0.35">
      <c r="C542" s="5"/>
      <c r="D542" s="18"/>
    </row>
    <row r="543" spans="3:4" x14ac:dyDescent="0.35">
      <c r="C543" s="5"/>
      <c r="D543" s="18"/>
    </row>
    <row r="544" spans="3:4" x14ac:dyDescent="0.35">
      <c r="C544" s="5"/>
      <c r="D544" s="18"/>
    </row>
    <row r="545" spans="3:4" x14ac:dyDescent="0.35">
      <c r="C545" s="5"/>
      <c r="D545" s="18"/>
    </row>
    <row r="546" spans="3:4" x14ac:dyDescent="0.35">
      <c r="C546" s="5"/>
      <c r="D546" s="18"/>
    </row>
    <row r="547" spans="3:4" x14ac:dyDescent="0.35">
      <c r="C547" s="5"/>
      <c r="D547" s="18"/>
    </row>
    <row r="548" spans="3:4" x14ac:dyDescent="0.35">
      <c r="C548" s="5"/>
      <c r="D548" s="18"/>
    </row>
    <row r="549" spans="3:4" x14ac:dyDescent="0.35">
      <c r="C549" s="5"/>
      <c r="D549" s="18"/>
    </row>
    <row r="550" spans="3:4" x14ac:dyDescent="0.35">
      <c r="C550" s="5"/>
      <c r="D550" s="18"/>
    </row>
    <row r="551" spans="3:4" x14ac:dyDescent="0.35">
      <c r="C551" s="5"/>
      <c r="D551" s="18"/>
    </row>
    <row r="552" spans="3:4" x14ac:dyDescent="0.35">
      <c r="C552" s="5"/>
      <c r="D552" s="18"/>
    </row>
    <row r="553" spans="3:4" x14ac:dyDescent="0.35">
      <c r="C553" s="5"/>
      <c r="D553" s="18"/>
    </row>
    <row r="554" spans="3:4" x14ac:dyDescent="0.35">
      <c r="C554" s="5"/>
      <c r="D554" s="18"/>
    </row>
    <row r="555" spans="3:4" x14ac:dyDescent="0.35">
      <c r="C555" s="5"/>
      <c r="D555" s="18"/>
    </row>
    <row r="556" spans="3:4" x14ac:dyDescent="0.35">
      <c r="C556" s="5"/>
      <c r="D556" s="18"/>
    </row>
    <row r="557" spans="3:4" x14ac:dyDescent="0.35">
      <c r="C557" s="5"/>
      <c r="D557" s="18"/>
    </row>
    <row r="558" spans="3:4" x14ac:dyDescent="0.35">
      <c r="C558" s="5"/>
      <c r="D558" s="18"/>
    </row>
    <row r="559" spans="3:4" x14ac:dyDescent="0.35">
      <c r="C559" s="5"/>
      <c r="D559" s="18"/>
    </row>
    <row r="560" spans="3:4" x14ac:dyDescent="0.35">
      <c r="C560" s="5"/>
      <c r="D560" s="18"/>
    </row>
    <row r="561" spans="3:4" x14ac:dyDescent="0.35">
      <c r="C561" s="5"/>
      <c r="D561" s="18"/>
    </row>
    <row r="562" spans="3:4" x14ac:dyDescent="0.35">
      <c r="C562" s="5"/>
      <c r="D562" s="18"/>
    </row>
    <row r="563" spans="3:4" x14ac:dyDescent="0.35">
      <c r="C563" s="5"/>
      <c r="D563" s="18"/>
    </row>
    <row r="564" spans="3:4" x14ac:dyDescent="0.35">
      <c r="C564" s="5"/>
      <c r="D564" s="18"/>
    </row>
    <row r="565" spans="3:4" x14ac:dyDescent="0.35">
      <c r="C565" s="5"/>
      <c r="D565" s="18"/>
    </row>
    <row r="566" spans="3:4" x14ac:dyDescent="0.35">
      <c r="C566" s="5"/>
      <c r="D566" s="18"/>
    </row>
    <row r="567" spans="3:4" x14ac:dyDescent="0.35">
      <c r="C567" s="5"/>
      <c r="D567" s="18"/>
    </row>
    <row r="568" spans="3:4" x14ac:dyDescent="0.35">
      <c r="C568" s="5"/>
      <c r="D568" s="18"/>
    </row>
    <row r="569" spans="3:4" x14ac:dyDescent="0.35">
      <c r="C569" s="5"/>
      <c r="D569" s="18"/>
    </row>
    <row r="570" spans="3:4" x14ac:dyDescent="0.35">
      <c r="C570" s="5"/>
      <c r="D570" s="18"/>
    </row>
    <row r="571" spans="3:4" x14ac:dyDescent="0.35">
      <c r="C571" s="5"/>
      <c r="D571" s="18"/>
    </row>
    <row r="572" spans="3:4" x14ac:dyDescent="0.35">
      <c r="C572" s="5"/>
      <c r="D572" s="18"/>
    </row>
    <row r="573" spans="3:4" x14ac:dyDescent="0.35">
      <c r="C573" s="5"/>
      <c r="D573" s="18"/>
    </row>
    <row r="574" spans="3:4" x14ac:dyDescent="0.35">
      <c r="C574" s="5"/>
      <c r="D574" s="18"/>
    </row>
    <row r="575" spans="3:4" x14ac:dyDescent="0.35">
      <c r="C575" s="5"/>
      <c r="D575" s="18"/>
    </row>
    <row r="576" spans="3:4" x14ac:dyDescent="0.35">
      <c r="C576" s="5"/>
      <c r="D576" s="18"/>
    </row>
    <row r="577" spans="3:4" x14ac:dyDescent="0.35">
      <c r="C577" s="5"/>
      <c r="D577" s="18"/>
    </row>
    <row r="578" spans="3:4" x14ac:dyDescent="0.35">
      <c r="C578" s="5"/>
      <c r="D578" s="18"/>
    </row>
    <row r="579" spans="3:4" x14ac:dyDescent="0.35">
      <c r="C579" s="5"/>
      <c r="D579" s="18"/>
    </row>
    <row r="580" spans="3:4" x14ac:dyDescent="0.35">
      <c r="C580" s="5"/>
      <c r="D580" s="18"/>
    </row>
    <row r="581" spans="3:4" x14ac:dyDescent="0.35">
      <c r="C581" s="5"/>
      <c r="D581" s="18"/>
    </row>
    <row r="582" spans="3:4" x14ac:dyDescent="0.35">
      <c r="C582" s="5"/>
      <c r="D582" s="18"/>
    </row>
    <row r="583" spans="3:4" x14ac:dyDescent="0.35">
      <c r="C583" s="5"/>
      <c r="D583" s="18"/>
    </row>
    <row r="584" spans="3:4" x14ac:dyDescent="0.35">
      <c r="C584" s="5"/>
      <c r="D584" s="18"/>
    </row>
    <row r="585" spans="3:4" x14ac:dyDescent="0.35">
      <c r="C585" s="5"/>
      <c r="D585" s="18"/>
    </row>
    <row r="586" spans="3:4" x14ac:dyDescent="0.35">
      <c r="C586" s="5"/>
      <c r="D586" s="18"/>
    </row>
    <row r="587" spans="3:4" x14ac:dyDescent="0.35">
      <c r="C587" s="5"/>
      <c r="D587" s="18"/>
    </row>
    <row r="588" spans="3:4" x14ac:dyDescent="0.35">
      <c r="C588" s="5"/>
      <c r="D588" s="18"/>
    </row>
    <row r="589" spans="3:4" x14ac:dyDescent="0.35">
      <c r="C589" s="5"/>
      <c r="D589" s="18"/>
    </row>
    <row r="590" spans="3:4" x14ac:dyDescent="0.35">
      <c r="C590" s="5"/>
      <c r="D590" s="18"/>
    </row>
    <row r="591" spans="3:4" x14ac:dyDescent="0.35">
      <c r="C591" s="5"/>
      <c r="D591" s="18"/>
    </row>
    <row r="592" spans="3:4" x14ac:dyDescent="0.35">
      <c r="C592" s="5"/>
      <c r="D592" s="18"/>
    </row>
    <row r="593" spans="3:4" x14ac:dyDescent="0.35">
      <c r="C593" s="5"/>
      <c r="D593" s="18"/>
    </row>
    <row r="594" spans="3:4" x14ac:dyDescent="0.35">
      <c r="C594" s="5"/>
      <c r="D594" s="18"/>
    </row>
    <row r="595" spans="3:4" x14ac:dyDescent="0.35">
      <c r="C595" s="5"/>
      <c r="D595" s="18"/>
    </row>
    <row r="596" spans="3:4" x14ac:dyDescent="0.35">
      <c r="C596" s="5"/>
      <c r="D596" s="18"/>
    </row>
    <row r="597" spans="3:4" x14ac:dyDescent="0.35">
      <c r="C597" s="5"/>
      <c r="D597" s="18"/>
    </row>
    <row r="598" spans="3:4" x14ac:dyDescent="0.35">
      <c r="C598" s="5"/>
      <c r="D598" s="18"/>
    </row>
    <row r="599" spans="3:4" x14ac:dyDescent="0.35">
      <c r="C599" s="5"/>
      <c r="D599" s="18"/>
    </row>
    <row r="600" spans="3:4" x14ac:dyDescent="0.35">
      <c r="C600" s="5"/>
      <c r="D600" s="18"/>
    </row>
    <row r="601" spans="3:4" x14ac:dyDescent="0.35">
      <c r="C601" s="5"/>
      <c r="D601" s="18"/>
    </row>
    <row r="602" spans="3:4" x14ac:dyDescent="0.35">
      <c r="C602" s="5"/>
      <c r="D602" s="18"/>
    </row>
    <row r="603" spans="3:4" x14ac:dyDescent="0.35">
      <c r="C603" s="5"/>
      <c r="D603" s="18"/>
    </row>
    <row r="604" spans="3:4" x14ac:dyDescent="0.35">
      <c r="C604" s="5"/>
      <c r="D604" s="18"/>
    </row>
    <row r="605" spans="3:4" x14ac:dyDescent="0.35">
      <c r="C605" s="5"/>
      <c r="D605" s="18"/>
    </row>
    <row r="606" spans="3:4" x14ac:dyDescent="0.35">
      <c r="C606" s="5"/>
      <c r="D606" s="18"/>
    </row>
    <row r="607" spans="3:4" x14ac:dyDescent="0.35">
      <c r="C607" s="5"/>
      <c r="D607" s="18"/>
    </row>
    <row r="608" spans="3:4" x14ac:dyDescent="0.35">
      <c r="C608" s="5"/>
      <c r="D608" s="18"/>
    </row>
    <row r="609" spans="3:4" x14ac:dyDescent="0.35">
      <c r="C609" s="5"/>
      <c r="D609" s="18"/>
    </row>
    <row r="610" spans="3:4" x14ac:dyDescent="0.35">
      <c r="C610" s="5"/>
      <c r="D610" s="18"/>
    </row>
    <row r="611" spans="3:4" x14ac:dyDescent="0.35">
      <c r="C611" s="5"/>
      <c r="D611" s="18"/>
    </row>
    <row r="612" spans="3:4" x14ac:dyDescent="0.35">
      <c r="C612" s="5"/>
      <c r="D612" s="18"/>
    </row>
    <row r="613" spans="3:4" x14ac:dyDescent="0.35">
      <c r="C613" s="5"/>
      <c r="D613" s="18"/>
    </row>
    <row r="614" spans="3:4" x14ac:dyDescent="0.35">
      <c r="C614" s="5"/>
      <c r="D614" s="18"/>
    </row>
    <row r="615" spans="3:4" x14ac:dyDescent="0.35">
      <c r="C615" s="5"/>
      <c r="D615" s="18"/>
    </row>
    <row r="616" spans="3:4" x14ac:dyDescent="0.35">
      <c r="C616" s="5"/>
      <c r="D616" s="18"/>
    </row>
    <row r="617" spans="3:4" x14ac:dyDescent="0.35">
      <c r="C617" s="5"/>
      <c r="D617" s="18"/>
    </row>
    <row r="618" spans="3:4" x14ac:dyDescent="0.35">
      <c r="C618" s="5"/>
      <c r="D618" s="18"/>
    </row>
    <row r="619" spans="3:4" x14ac:dyDescent="0.35">
      <c r="C619" s="5"/>
      <c r="D619" s="18"/>
    </row>
    <row r="620" spans="3:4" x14ac:dyDescent="0.35">
      <c r="C620" s="5"/>
      <c r="D620" s="18"/>
    </row>
    <row r="621" spans="3:4" x14ac:dyDescent="0.35">
      <c r="C621" s="5"/>
      <c r="D621" s="18"/>
    </row>
    <row r="622" spans="3:4" x14ac:dyDescent="0.35">
      <c r="C622" s="5"/>
      <c r="D622" s="18"/>
    </row>
    <row r="623" spans="3:4" x14ac:dyDescent="0.35">
      <c r="C623" s="5"/>
      <c r="D623" s="18"/>
    </row>
    <row r="624" spans="3:4" x14ac:dyDescent="0.35">
      <c r="C624" s="5"/>
      <c r="D624" s="18"/>
    </row>
    <row r="625" spans="3:4" x14ac:dyDescent="0.35">
      <c r="C625" s="5"/>
      <c r="D625" s="18"/>
    </row>
    <row r="626" spans="3:4" x14ac:dyDescent="0.35">
      <c r="C626" s="5"/>
      <c r="D626" s="18"/>
    </row>
    <row r="627" spans="3:4" x14ac:dyDescent="0.35">
      <c r="C627" s="5"/>
      <c r="D627" s="18"/>
    </row>
    <row r="628" spans="3:4" x14ac:dyDescent="0.35">
      <c r="C628" s="5"/>
      <c r="D628" s="18"/>
    </row>
    <row r="629" spans="3:4" x14ac:dyDescent="0.35">
      <c r="C629" s="5"/>
      <c r="D629" s="18"/>
    </row>
    <row r="630" spans="3:4" x14ac:dyDescent="0.35">
      <c r="C630" s="5"/>
      <c r="D630" s="18"/>
    </row>
    <row r="631" spans="3:4" x14ac:dyDescent="0.35">
      <c r="C631" s="5"/>
      <c r="D631" s="18"/>
    </row>
    <row r="632" spans="3:4" x14ac:dyDescent="0.35">
      <c r="C632" s="5"/>
      <c r="D632" s="18"/>
    </row>
    <row r="633" spans="3:4" x14ac:dyDescent="0.35">
      <c r="C633" s="5"/>
      <c r="D633" s="18"/>
    </row>
    <row r="634" spans="3:4" x14ac:dyDescent="0.35">
      <c r="C634" s="5"/>
      <c r="D634" s="18"/>
    </row>
    <row r="635" spans="3:4" x14ac:dyDescent="0.35">
      <c r="C635" s="5"/>
      <c r="D635" s="18"/>
    </row>
    <row r="636" spans="3:4" x14ac:dyDescent="0.35">
      <c r="C636" s="5"/>
      <c r="D636" s="18"/>
    </row>
    <row r="637" spans="3:4" x14ac:dyDescent="0.35">
      <c r="C637" s="5"/>
      <c r="D637" s="18"/>
    </row>
    <row r="638" spans="3:4" x14ac:dyDescent="0.35">
      <c r="C638" s="5"/>
      <c r="D638" s="18"/>
    </row>
    <row r="639" spans="3:4" x14ac:dyDescent="0.35">
      <c r="C639" s="5"/>
      <c r="D639" s="18"/>
    </row>
    <row r="640" spans="3:4" x14ac:dyDescent="0.35">
      <c r="C640" s="5"/>
      <c r="D640" s="18"/>
    </row>
    <row r="641" spans="3:4" x14ac:dyDescent="0.35">
      <c r="C641" s="5"/>
      <c r="D641" s="18"/>
    </row>
    <row r="642" spans="3:4" x14ac:dyDescent="0.35">
      <c r="C642" s="5"/>
      <c r="D642" s="18"/>
    </row>
    <row r="643" spans="3:4" x14ac:dyDescent="0.35">
      <c r="C643" s="5"/>
      <c r="D643" s="18"/>
    </row>
    <row r="644" spans="3:4" x14ac:dyDescent="0.35">
      <c r="C644" s="5"/>
      <c r="D644" s="18"/>
    </row>
    <row r="645" spans="3:4" x14ac:dyDescent="0.35">
      <c r="C645" s="5"/>
      <c r="D645" s="18"/>
    </row>
    <row r="646" spans="3:4" x14ac:dyDescent="0.35">
      <c r="C646" s="5"/>
      <c r="D646" s="18"/>
    </row>
    <row r="647" spans="3:4" x14ac:dyDescent="0.35">
      <c r="C647" s="5"/>
      <c r="D647" s="18"/>
    </row>
    <row r="648" spans="3:4" x14ac:dyDescent="0.35">
      <c r="C648" s="5"/>
      <c r="D648" s="18"/>
    </row>
    <row r="649" spans="3:4" x14ac:dyDescent="0.35">
      <c r="C649" s="5"/>
      <c r="D649" s="18"/>
    </row>
    <row r="650" spans="3:4" x14ac:dyDescent="0.35">
      <c r="C650" s="5"/>
      <c r="D650" s="18"/>
    </row>
    <row r="651" spans="3:4" x14ac:dyDescent="0.35">
      <c r="C651" s="5"/>
      <c r="D651" s="18"/>
    </row>
    <row r="652" spans="3:4" x14ac:dyDescent="0.35">
      <c r="C652" s="5"/>
      <c r="D652" s="18"/>
    </row>
    <row r="653" spans="3:4" x14ac:dyDescent="0.35">
      <c r="C653" s="5"/>
      <c r="D653" s="18"/>
    </row>
    <row r="654" spans="3:4" x14ac:dyDescent="0.35">
      <c r="C654" s="5"/>
      <c r="D654" s="18"/>
    </row>
    <row r="655" spans="3:4" x14ac:dyDescent="0.35">
      <c r="C655" s="5"/>
      <c r="D655" s="18"/>
    </row>
    <row r="656" spans="3:4" x14ac:dyDescent="0.35">
      <c r="C656" s="5"/>
      <c r="D656" s="18"/>
    </row>
    <row r="657" spans="3:4" x14ac:dyDescent="0.35">
      <c r="C657" s="5"/>
      <c r="D657" s="18"/>
    </row>
    <row r="658" spans="3:4" x14ac:dyDescent="0.35">
      <c r="C658" s="5"/>
      <c r="D658" s="18"/>
    </row>
    <row r="659" spans="3:4" x14ac:dyDescent="0.35">
      <c r="C659" s="5"/>
      <c r="D659" s="18"/>
    </row>
    <row r="660" spans="3:4" x14ac:dyDescent="0.35">
      <c r="C660" s="5"/>
      <c r="D660" s="18"/>
    </row>
    <row r="661" spans="3:4" x14ac:dyDescent="0.35">
      <c r="C661" s="5"/>
      <c r="D661" s="18"/>
    </row>
    <row r="662" spans="3:4" x14ac:dyDescent="0.35">
      <c r="C662" s="5"/>
      <c r="D662" s="18"/>
    </row>
    <row r="663" spans="3:4" x14ac:dyDescent="0.35">
      <c r="C663" s="5"/>
      <c r="D663" s="18"/>
    </row>
    <row r="664" spans="3:4" x14ac:dyDescent="0.35">
      <c r="C664" s="5"/>
      <c r="D664" s="18"/>
    </row>
    <row r="665" spans="3:4" x14ac:dyDescent="0.35">
      <c r="C665" s="5"/>
      <c r="D665" s="18"/>
    </row>
    <row r="666" spans="3:4" x14ac:dyDescent="0.35">
      <c r="C666" s="5"/>
      <c r="D666" s="18"/>
    </row>
    <row r="667" spans="3:4" x14ac:dyDescent="0.35">
      <c r="C667" s="5"/>
      <c r="D667" s="18"/>
    </row>
    <row r="668" spans="3:4" x14ac:dyDescent="0.35">
      <c r="C668" s="5"/>
      <c r="D668" s="18"/>
    </row>
    <row r="669" spans="3:4" x14ac:dyDescent="0.35">
      <c r="C669" s="5"/>
      <c r="D669" s="18"/>
    </row>
    <row r="670" spans="3:4" x14ac:dyDescent="0.35">
      <c r="C670" s="5"/>
      <c r="D670" s="18"/>
    </row>
    <row r="671" spans="3:4" x14ac:dyDescent="0.35">
      <c r="C671" s="5"/>
      <c r="D671" s="18"/>
    </row>
    <row r="672" spans="3:4" x14ac:dyDescent="0.35">
      <c r="C672" s="5"/>
      <c r="D672" s="18"/>
    </row>
    <row r="673" spans="3:4" x14ac:dyDescent="0.35">
      <c r="C673" s="5"/>
      <c r="D673" s="18"/>
    </row>
    <row r="674" spans="3:4" x14ac:dyDescent="0.35">
      <c r="C674" s="5"/>
      <c r="D674" s="18"/>
    </row>
    <row r="675" spans="3:4" x14ac:dyDescent="0.35">
      <c r="C675" s="5"/>
      <c r="D675" s="18"/>
    </row>
    <row r="676" spans="3:4" x14ac:dyDescent="0.35">
      <c r="C676" s="5"/>
      <c r="D676" s="18"/>
    </row>
    <row r="677" spans="3:4" x14ac:dyDescent="0.35">
      <c r="C677" s="5"/>
      <c r="D677" s="18"/>
    </row>
    <row r="678" spans="3:4" x14ac:dyDescent="0.35">
      <c r="C678" s="5"/>
      <c r="D678" s="18"/>
    </row>
    <row r="679" spans="3:4" x14ac:dyDescent="0.35">
      <c r="C679" s="5"/>
      <c r="D679" s="18"/>
    </row>
    <row r="680" spans="3:4" x14ac:dyDescent="0.35">
      <c r="C680" s="5"/>
      <c r="D680" s="18"/>
    </row>
    <row r="681" spans="3:4" x14ac:dyDescent="0.35">
      <c r="C681" s="5"/>
      <c r="D681" s="18"/>
    </row>
    <row r="682" spans="3:4" x14ac:dyDescent="0.35">
      <c r="C682" s="5"/>
      <c r="D682" s="18"/>
    </row>
    <row r="683" spans="3:4" x14ac:dyDescent="0.35">
      <c r="C683" s="5"/>
      <c r="D683" s="18"/>
    </row>
    <row r="684" spans="3:4" x14ac:dyDescent="0.35">
      <c r="C684" s="5"/>
      <c r="D684" s="18"/>
    </row>
    <row r="685" spans="3:4" x14ac:dyDescent="0.35">
      <c r="C685" s="5"/>
      <c r="D685" s="18"/>
    </row>
    <row r="686" spans="3:4" x14ac:dyDescent="0.35">
      <c r="C686" s="5"/>
      <c r="D686" s="18"/>
    </row>
    <row r="687" spans="3:4" x14ac:dyDescent="0.35">
      <c r="C687" s="5"/>
      <c r="D687" s="18"/>
    </row>
    <row r="688" spans="3:4" x14ac:dyDescent="0.35">
      <c r="C688" s="5"/>
      <c r="D688" s="18"/>
    </row>
    <row r="689" spans="3:4" x14ac:dyDescent="0.35">
      <c r="C689" s="5"/>
      <c r="D689" s="18"/>
    </row>
    <row r="690" spans="3:4" x14ac:dyDescent="0.35">
      <c r="C690" s="5"/>
      <c r="D690" s="18"/>
    </row>
    <row r="691" spans="3:4" x14ac:dyDescent="0.35">
      <c r="C691" s="5"/>
      <c r="D691" s="18"/>
    </row>
    <row r="692" spans="3:4" x14ac:dyDescent="0.35">
      <c r="C692" s="5"/>
      <c r="D692" s="18"/>
    </row>
    <row r="693" spans="3:4" x14ac:dyDescent="0.35">
      <c r="C693" s="5"/>
      <c r="D693" s="18"/>
    </row>
    <row r="694" spans="3:4" x14ac:dyDescent="0.35">
      <c r="C694" s="5"/>
      <c r="D694" s="18"/>
    </row>
    <row r="695" spans="3:4" x14ac:dyDescent="0.35">
      <c r="C695" s="5"/>
      <c r="D695" s="18"/>
    </row>
    <row r="696" spans="3:4" x14ac:dyDescent="0.35">
      <c r="C696" s="5"/>
      <c r="D696" s="18"/>
    </row>
    <row r="697" spans="3:4" x14ac:dyDescent="0.35">
      <c r="C697" s="5"/>
      <c r="D697" s="18"/>
    </row>
    <row r="698" spans="3:4" x14ac:dyDescent="0.35">
      <c r="C698" s="5"/>
      <c r="D698" s="18"/>
    </row>
    <row r="699" spans="3:4" x14ac:dyDescent="0.35">
      <c r="C699" s="5"/>
      <c r="D699" s="18"/>
    </row>
    <row r="700" spans="3:4" x14ac:dyDescent="0.35">
      <c r="C700" s="5"/>
      <c r="D700" s="18"/>
    </row>
    <row r="701" spans="3:4" x14ac:dyDescent="0.35">
      <c r="C701" s="5"/>
      <c r="D701" s="18"/>
    </row>
    <row r="702" spans="3:4" x14ac:dyDescent="0.35">
      <c r="C702" s="5"/>
      <c r="D702" s="18"/>
    </row>
    <row r="703" spans="3:4" x14ac:dyDescent="0.35">
      <c r="C703" s="5"/>
      <c r="D703" s="18"/>
    </row>
    <row r="704" spans="3:4" x14ac:dyDescent="0.35">
      <c r="C704" s="5"/>
      <c r="D704" s="18"/>
    </row>
    <row r="705" spans="3:4" x14ac:dyDescent="0.35">
      <c r="C705" s="5"/>
      <c r="D705" s="18"/>
    </row>
    <row r="706" spans="3:4" x14ac:dyDescent="0.35">
      <c r="C706" s="5"/>
      <c r="D706" s="18"/>
    </row>
    <row r="707" spans="3:4" x14ac:dyDescent="0.35">
      <c r="C707" s="5"/>
      <c r="D707" s="18"/>
    </row>
    <row r="708" spans="3:4" x14ac:dyDescent="0.35">
      <c r="C708" s="5"/>
      <c r="D708" s="18"/>
    </row>
    <row r="709" spans="3:4" x14ac:dyDescent="0.35">
      <c r="C709" s="5"/>
      <c r="D709" s="18"/>
    </row>
    <row r="710" spans="3:4" x14ac:dyDescent="0.35">
      <c r="C710" s="5"/>
      <c r="D710" s="18"/>
    </row>
    <row r="711" spans="3:4" x14ac:dyDescent="0.35">
      <c r="C711" s="5"/>
      <c r="D711" s="18"/>
    </row>
    <row r="712" spans="3:4" x14ac:dyDescent="0.35">
      <c r="C712" s="5"/>
      <c r="D712" s="18"/>
    </row>
    <row r="713" spans="3:4" x14ac:dyDescent="0.35">
      <c r="C713" s="5"/>
      <c r="D713" s="18"/>
    </row>
    <row r="714" spans="3:4" x14ac:dyDescent="0.35">
      <c r="C714" s="5"/>
      <c r="D714" s="18"/>
    </row>
    <row r="715" spans="3:4" x14ac:dyDescent="0.35">
      <c r="C715" s="5"/>
      <c r="D715" s="18"/>
    </row>
    <row r="716" spans="3:4" x14ac:dyDescent="0.35">
      <c r="C716" s="5"/>
      <c r="D716" s="18"/>
    </row>
    <row r="717" spans="3:4" x14ac:dyDescent="0.35">
      <c r="C717" s="5"/>
      <c r="D717" s="18"/>
    </row>
    <row r="718" spans="3:4" x14ac:dyDescent="0.35">
      <c r="C718" s="5"/>
      <c r="D718" s="18"/>
    </row>
    <row r="719" spans="3:4" x14ac:dyDescent="0.35">
      <c r="C719" s="5"/>
      <c r="D719" s="18"/>
    </row>
    <row r="720" spans="3:4" x14ac:dyDescent="0.35">
      <c r="C720" s="5"/>
      <c r="D720" s="18"/>
    </row>
    <row r="721" spans="3:4" x14ac:dyDescent="0.35">
      <c r="C721" s="5"/>
      <c r="D721" s="18"/>
    </row>
    <row r="722" spans="3:4" x14ac:dyDescent="0.35">
      <c r="C722" s="5"/>
      <c r="D722" s="18"/>
    </row>
    <row r="723" spans="3:4" x14ac:dyDescent="0.35">
      <c r="C723" s="5"/>
      <c r="D723" s="18"/>
    </row>
    <row r="724" spans="3:4" x14ac:dyDescent="0.35">
      <c r="C724" s="5"/>
      <c r="D724" s="18"/>
    </row>
    <row r="725" spans="3:4" x14ac:dyDescent="0.35">
      <c r="C725" s="5"/>
      <c r="D725" s="18"/>
    </row>
    <row r="726" spans="3:4" x14ac:dyDescent="0.35">
      <c r="C726" s="5"/>
      <c r="D726" s="18"/>
    </row>
    <row r="727" spans="3:4" x14ac:dyDescent="0.35">
      <c r="C727" s="5"/>
      <c r="D727" s="18"/>
    </row>
    <row r="728" spans="3:4" x14ac:dyDescent="0.35">
      <c r="C728" s="5"/>
      <c r="D728" s="18"/>
    </row>
    <row r="729" spans="3:4" x14ac:dyDescent="0.35">
      <c r="C729" s="5"/>
      <c r="D729" s="18"/>
    </row>
    <row r="730" spans="3:4" x14ac:dyDescent="0.35">
      <c r="C730" s="5"/>
      <c r="D730" s="18"/>
    </row>
    <row r="731" spans="3:4" x14ac:dyDescent="0.35">
      <c r="C731" s="5"/>
      <c r="D731" s="18"/>
    </row>
    <row r="732" spans="3:4" x14ac:dyDescent="0.35">
      <c r="C732" s="5"/>
      <c r="D732" s="18"/>
    </row>
    <row r="733" spans="3:4" x14ac:dyDescent="0.35">
      <c r="C733" s="5"/>
      <c r="D733" s="18"/>
    </row>
    <row r="734" spans="3:4" x14ac:dyDescent="0.35">
      <c r="C734" s="5"/>
      <c r="D734" s="18"/>
    </row>
    <row r="735" spans="3:4" x14ac:dyDescent="0.35">
      <c r="C735" s="5"/>
      <c r="D735" s="18"/>
    </row>
    <row r="736" spans="3:4" x14ac:dyDescent="0.35">
      <c r="C736" s="5"/>
      <c r="D736" s="18"/>
    </row>
    <row r="737" spans="3:4" x14ac:dyDescent="0.35">
      <c r="C737" s="5"/>
      <c r="D737" s="18"/>
    </row>
    <row r="738" spans="3:4" x14ac:dyDescent="0.35">
      <c r="C738" s="5"/>
      <c r="D738" s="18"/>
    </row>
    <row r="739" spans="3:4" x14ac:dyDescent="0.35">
      <c r="C739" s="5"/>
      <c r="D739" s="18"/>
    </row>
    <row r="740" spans="3:4" x14ac:dyDescent="0.35">
      <c r="C740" s="5"/>
      <c r="D740" s="18"/>
    </row>
    <row r="741" spans="3:4" x14ac:dyDescent="0.35">
      <c r="C741" s="5"/>
      <c r="D741" s="18"/>
    </row>
    <row r="742" spans="3:4" x14ac:dyDescent="0.35">
      <c r="C742" s="5"/>
      <c r="D742" s="18"/>
    </row>
    <row r="743" spans="3:4" x14ac:dyDescent="0.35">
      <c r="C743" s="5"/>
      <c r="D743" s="18"/>
    </row>
    <row r="744" spans="3:4" x14ac:dyDescent="0.35">
      <c r="C744" s="5"/>
      <c r="D744" s="18"/>
    </row>
    <row r="745" spans="3:4" x14ac:dyDescent="0.35">
      <c r="C745" s="5"/>
      <c r="D745" s="18"/>
    </row>
    <row r="746" spans="3:4" x14ac:dyDescent="0.35">
      <c r="C746" s="5"/>
      <c r="D746" s="18"/>
    </row>
    <row r="747" spans="3:4" x14ac:dyDescent="0.35">
      <c r="C747" s="5"/>
      <c r="D747" s="18"/>
    </row>
    <row r="748" spans="3:4" x14ac:dyDescent="0.35">
      <c r="C748" s="5"/>
      <c r="D748" s="18"/>
    </row>
    <row r="749" spans="3:4" x14ac:dyDescent="0.35">
      <c r="C749" s="5"/>
      <c r="D749" s="18"/>
    </row>
    <row r="750" spans="3:4" x14ac:dyDescent="0.35">
      <c r="C750" s="5"/>
      <c r="D750" s="18"/>
    </row>
    <row r="751" spans="3:4" x14ac:dyDescent="0.35">
      <c r="C751" s="5"/>
      <c r="D751" s="18"/>
    </row>
    <row r="752" spans="3:4" x14ac:dyDescent="0.35">
      <c r="C752" s="5"/>
      <c r="D752" s="18"/>
    </row>
    <row r="753" spans="3:4" x14ac:dyDescent="0.35">
      <c r="C753" s="5"/>
      <c r="D753" s="18"/>
    </row>
    <row r="754" spans="3:4" x14ac:dyDescent="0.35">
      <c r="C754" s="5"/>
      <c r="D754" s="18"/>
    </row>
    <row r="755" spans="3:4" x14ac:dyDescent="0.35">
      <c r="C755" s="5"/>
      <c r="D755" s="18"/>
    </row>
    <row r="756" spans="3:4" x14ac:dyDescent="0.35">
      <c r="C756" s="5"/>
      <c r="D756" s="18"/>
    </row>
    <row r="757" spans="3:4" x14ac:dyDescent="0.35">
      <c r="C757" s="5"/>
      <c r="D757" s="18"/>
    </row>
    <row r="758" spans="3:4" x14ac:dyDescent="0.35">
      <c r="C758" s="5"/>
      <c r="D758" s="18"/>
    </row>
    <row r="759" spans="3:4" x14ac:dyDescent="0.35">
      <c r="C759" s="5"/>
      <c r="D759" s="18"/>
    </row>
    <row r="760" spans="3:4" x14ac:dyDescent="0.35">
      <c r="C760" s="5"/>
      <c r="D760" s="18"/>
    </row>
    <row r="761" spans="3:4" x14ac:dyDescent="0.35">
      <c r="C761" s="5"/>
      <c r="D761" s="18"/>
    </row>
    <row r="762" spans="3:4" x14ac:dyDescent="0.35">
      <c r="C762" s="5"/>
      <c r="D762" s="18"/>
    </row>
    <row r="763" spans="3:4" x14ac:dyDescent="0.35">
      <c r="C763" s="5"/>
      <c r="D763" s="18"/>
    </row>
    <row r="764" spans="3:4" x14ac:dyDescent="0.35">
      <c r="C764" s="5"/>
      <c r="D764" s="18"/>
    </row>
    <row r="765" spans="3:4" x14ac:dyDescent="0.35">
      <c r="C765" s="5"/>
      <c r="D765" s="18"/>
    </row>
    <row r="766" spans="3:4" x14ac:dyDescent="0.35">
      <c r="C766" s="5"/>
      <c r="D766" s="18"/>
    </row>
    <row r="767" spans="3:4" x14ac:dyDescent="0.35">
      <c r="C767" s="5"/>
      <c r="D767" s="18"/>
    </row>
    <row r="768" spans="3:4" x14ac:dyDescent="0.35">
      <c r="C768" s="5"/>
      <c r="D768" s="18"/>
    </row>
    <row r="769" spans="3:4" x14ac:dyDescent="0.35">
      <c r="C769" s="5"/>
      <c r="D769" s="18"/>
    </row>
    <row r="770" spans="3:4" x14ac:dyDescent="0.35">
      <c r="C770" s="5"/>
      <c r="D770" s="18"/>
    </row>
    <row r="771" spans="3:4" x14ac:dyDescent="0.35">
      <c r="C771" s="5"/>
      <c r="D771" s="18"/>
    </row>
    <row r="772" spans="3:4" x14ac:dyDescent="0.35">
      <c r="C772" s="5"/>
      <c r="D772" s="18"/>
    </row>
    <row r="773" spans="3:4" x14ac:dyDescent="0.35">
      <c r="C773" s="5"/>
      <c r="D773" s="18"/>
    </row>
    <row r="774" spans="3:4" x14ac:dyDescent="0.35">
      <c r="C774" s="5"/>
      <c r="D774" s="18"/>
    </row>
    <row r="775" spans="3:4" x14ac:dyDescent="0.35">
      <c r="C775" s="5"/>
      <c r="D775" s="18"/>
    </row>
    <row r="776" spans="3:4" x14ac:dyDescent="0.35">
      <c r="C776" s="5"/>
      <c r="D776" s="18"/>
    </row>
    <row r="777" spans="3:4" x14ac:dyDescent="0.35">
      <c r="C777" s="5"/>
      <c r="D777" s="18"/>
    </row>
    <row r="778" spans="3:4" x14ac:dyDescent="0.35">
      <c r="C778" s="5"/>
      <c r="D778" s="18"/>
    </row>
    <row r="779" spans="3:4" x14ac:dyDescent="0.35">
      <c r="C779" s="5"/>
      <c r="D779" s="18"/>
    </row>
    <row r="780" spans="3:4" x14ac:dyDescent="0.35">
      <c r="C780" s="5"/>
      <c r="D780" s="18"/>
    </row>
    <row r="781" spans="3:4" x14ac:dyDescent="0.35">
      <c r="C781" s="5"/>
      <c r="D781" s="18"/>
    </row>
    <row r="782" spans="3:4" x14ac:dyDescent="0.35">
      <c r="C782" s="5"/>
      <c r="D782" s="18"/>
    </row>
    <row r="783" spans="3:4" x14ac:dyDescent="0.35">
      <c r="C783" s="5"/>
      <c r="D783" s="18"/>
    </row>
    <row r="784" spans="3:4" x14ac:dyDescent="0.35">
      <c r="C784" s="5"/>
      <c r="D784" s="18"/>
    </row>
    <row r="785" spans="3:4" x14ac:dyDescent="0.35">
      <c r="C785" s="5"/>
      <c r="D785" s="18"/>
    </row>
    <row r="786" spans="3:4" x14ac:dyDescent="0.35">
      <c r="C786" s="5"/>
      <c r="D786" s="18"/>
    </row>
    <row r="787" spans="3:4" x14ac:dyDescent="0.35">
      <c r="C787" s="5"/>
      <c r="D787" s="18"/>
    </row>
    <row r="788" spans="3:4" x14ac:dyDescent="0.35">
      <c r="C788" s="5"/>
      <c r="D788" s="18"/>
    </row>
    <row r="789" spans="3:4" x14ac:dyDescent="0.35">
      <c r="C789" s="5"/>
      <c r="D789" s="18"/>
    </row>
    <row r="790" spans="3:4" x14ac:dyDescent="0.35">
      <c r="C790" s="5"/>
      <c r="D790" s="18"/>
    </row>
    <row r="791" spans="3:4" x14ac:dyDescent="0.35">
      <c r="C791" s="5"/>
      <c r="D791" s="18"/>
    </row>
    <row r="792" spans="3:4" x14ac:dyDescent="0.35">
      <c r="C792" s="5"/>
      <c r="D792" s="18"/>
    </row>
    <row r="793" spans="3:4" x14ac:dyDescent="0.35">
      <c r="C793" s="5"/>
      <c r="D793" s="18"/>
    </row>
    <row r="794" spans="3:4" x14ac:dyDescent="0.35">
      <c r="C794" s="5"/>
      <c r="D794" s="18"/>
    </row>
    <row r="795" spans="3:4" x14ac:dyDescent="0.35">
      <c r="C795" s="5"/>
      <c r="D795" s="18"/>
    </row>
    <row r="796" spans="3:4" x14ac:dyDescent="0.35">
      <c r="C796" s="5"/>
      <c r="D796" s="18"/>
    </row>
    <row r="797" spans="3:4" x14ac:dyDescent="0.35">
      <c r="C797" s="5"/>
      <c r="D797" s="18"/>
    </row>
    <row r="798" spans="3:4" x14ac:dyDescent="0.35">
      <c r="C798" s="5"/>
      <c r="D798" s="18"/>
    </row>
    <row r="799" spans="3:4" x14ac:dyDescent="0.35">
      <c r="C799" s="5"/>
      <c r="D799" s="18"/>
    </row>
    <row r="800" spans="3:4" x14ac:dyDescent="0.35">
      <c r="C800" s="5"/>
      <c r="D800" s="18"/>
    </row>
    <row r="801" spans="3:4" x14ac:dyDescent="0.35">
      <c r="C801" s="5"/>
      <c r="D801" s="18"/>
    </row>
    <row r="802" spans="3:4" x14ac:dyDescent="0.35">
      <c r="C802" s="5"/>
      <c r="D802" s="18"/>
    </row>
    <row r="803" spans="3:4" x14ac:dyDescent="0.35">
      <c r="C803" s="5"/>
      <c r="D803" s="18"/>
    </row>
    <row r="804" spans="3:4" x14ac:dyDescent="0.35">
      <c r="C804" s="5"/>
      <c r="D804" s="18"/>
    </row>
    <row r="805" spans="3:4" x14ac:dyDescent="0.35">
      <c r="C805" s="5"/>
      <c r="D805" s="18"/>
    </row>
    <row r="806" spans="3:4" x14ac:dyDescent="0.35">
      <c r="C806" s="5"/>
      <c r="D806" s="18"/>
    </row>
    <row r="807" spans="3:4" x14ac:dyDescent="0.35">
      <c r="C807" s="5"/>
      <c r="D807" s="18"/>
    </row>
    <row r="808" spans="3:4" x14ac:dyDescent="0.35">
      <c r="C808" s="5"/>
      <c r="D808" s="18"/>
    </row>
    <row r="809" spans="3:4" x14ac:dyDescent="0.35">
      <c r="C809" s="5"/>
      <c r="D809" s="18"/>
    </row>
    <row r="810" spans="3:4" x14ac:dyDescent="0.35">
      <c r="C810" s="5"/>
      <c r="D810" s="18"/>
    </row>
    <row r="811" spans="3:4" x14ac:dyDescent="0.35">
      <c r="C811" s="5"/>
      <c r="D811" s="18"/>
    </row>
    <row r="812" spans="3:4" x14ac:dyDescent="0.35">
      <c r="C812" s="5"/>
      <c r="D812" s="18"/>
    </row>
    <row r="813" spans="3:4" x14ac:dyDescent="0.35">
      <c r="C813" s="5"/>
      <c r="D813" s="18"/>
    </row>
    <row r="814" spans="3:4" x14ac:dyDescent="0.35">
      <c r="C814" s="5"/>
      <c r="D814" s="18"/>
    </row>
    <row r="815" spans="3:4" x14ac:dyDescent="0.35">
      <c r="C815" s="5"/>
      <c r="D815" s="18"/>
    </row>
    <row r="816" spans="3:4" x14ac:dyDescent="0.35">
      <c r="C816" s="5"/>
      <c r="D816" s="18"/>
    </row>
    <row r="817" spans="3:4" x14ac:dyDescent="0.35">
      <c r="C817" s="5"/>
      <c r="D817" s="18"/>
    </row>
    <row r="818" spans="3:4" x14ac:dyDescent="0.35">
      <c r="C818" s="5"/>
      <c r="D818" s="18"/>
    </row>
    <row r="819" spans="3:4" x14ac:dyDescent="0.35">
      <c r="C819" s="5"/>
      <c r="D819" s="18"/>
    </row>
    <row r="820" spans="3:4" x14ac:dyDescent="0.35">
      <c r="C820" s="5"/>
      <c r="D820" s="18"/>
    </row>
    <row r="821" spans="3:4" x14ac:dyDescent="0.35">
      <c r="C821" s="5"/>
      <c r="D821" s="18"/>
    </row>
    <row r="822" spans="3:4" x14ac:dyDescent="0.35">
      <c r="C822" s="5"/>
      <c r="D822" s="18"/>
    </row>
    <row r="823" spans="3:4" x14ac:dyDescent="0.35">
      <c r="C823" s="5"/>
      <c r="D823" s="18"/>
    </row>
    <row r="824" spans="3:4" x14ac:dyDescent="0.35">
      <c r="C824" s="5"/>
      <c r="D824" s="18"/>
    </row>
    <row r="825" spans="3:4" x14ac:dyDescent="0.35">
      <c r="C825" s="5"/>
      <c r="D825" s="18"/>
    </row>
    <row r="826" spans="3:4" x14ac:dyDescent="0.35">
      <c r="C826" s="5"/>
      <c r="D826" s="18"/>
    </row>
    <row r="827" spans="3:4" x14ac:dyDescent="0.35">
      <c r="C827" s="5"/>
      <c r="D827" s="18"/>
    </row>
    <row r="828" spans="3:4" x14ac:dyDescent="0.35">
      <c r="C828" s="5"/>
      <c r="D828" s="18"/>
    </row>
    <row r="829" spans="3:4" x14ac:dyDescent="0.35">
      <c r="C829" s="5"/>
      <c r="D829" s="18"/>
    </row>
    <row r="830" spans="3:4" x14ac:dyDescent="0.35">
      <c r="C830" s="5"/>
      <c r="D830" s="18"/>
    </row>
    <row r="831" spans="3:4" x14ac:dyDescent="0.35">
      <c r="C831" s="5"/>
      <c r="D831" s="18"/>
    </row>
    <row r="832" spans="3:4" x14ac:dyDescent="0.35">
      <c r="C832" s="5"/>
      <c r="D832" s="18"/>
    </row>
    <row r="833" spans="3:4" x14ac:dyDescent="0.35">
      <c r="C833" s="5"/>
      <c r="D833" s="18"/>
    </row>
    <row r="834" spans="3:4" x14ac:dyDescent="0.35">
      <c r="C834" s="5"/>
      <c r="D834" s="18"/>
    </row>
    <row r="835" spans="3:4" x14ac:dyDescent="0.35">
      <c r="C835" s="5"/>
      <c r="D835" s="18"/>
    </row>
    <row r="836" spans="3:4" x14ac:dyDescent="0.35">
      <c r="C836" s="5"/>
      <c r="D836" s="18"/>
    </row>
    <row r="837" spans="3:4" x14ac:dyDescent="0.35">
      <c r="C837" s="5"/>
      <c r="D837" s="18"/>
    </row>
    <row r="838" spans="3:4" x14ac:dyDescent="0.35">
      <c r="C838" s="5"/>
      <c r="D838" s="18"/>
    </row>
    <row r="839" spans="3:4" x14ac:dyDescent="0.35">
      <c r="C839" s="5"/>
      <c r="D839" s="18"/>
    </row>
    <row r="840" spans="3:4" x14ac:dyDescent="0.35">
      <c r="C840" s="5"/>
      <c r="D840" s="18"/>
    </row>
    <row r="841" spans="3:4" x14ac:dyDescent="0.35">
      <c r="C841" s="5"/>
      <c r="D841" s="18"/>
    </row>
    <row r="842" spans="3:4" x14ac:dyDescent="0.35">
      <c r="C842" s="5"/>
      <c r="D842" s="18"/>
    </row>
    <row r="843" spans="3:4" x14ac:dyDescent="0.35">
      <c r="C843" s="5"/>
      <c r="D843" s="18"/>
    </row>
    <row r="844" spans="3:4" x14ac:dyDescent="0.35">
      <c r="C844" s="5"/>
      <c r="D844" s="18"/>
    </row>
    <row r="845" spans="3:4" x14ac:dyDescent="0.35">
      <c r="C845" s="5"/>
      <c r="D845" s="18"/>
    </row>
    <row r="846" spans="3:4" x14ac:dyDescent="0.35">
      <c r="C846" s="5"/>
      <c r="D846" s="18"/>
    </row>
    <row r="847" spans="3:4" x14ac:dyDescent="0.35">
      <c r="C847" s="5"/>
      <c r="D847" s="18"/>
    </row>
    <row r="848" spans="3:4" x14ac:dyDescent="0.35">
      <c r="C848" s="5"/>
      <c r="D848" s="18"/>
    </row>
    <row r="849" spans="3:4" x14ac:dyDescent="0.35">
      <c r="C849" s="5"/>
      <c r="D849" s="18"/>
    </row>
    <row r="850" spans="3:4" x14ac:dyDescent="0.35">
      <c r="C850" s="5"/>
      <c r="D850" s="18"/>
    </row>
  </sheetData>
  <mergeCells count="18">
    <mergeCell ref="D8:D9"/>
    <mergeCell ref="A41:A42"/>
    <mergeCell ref="D41:D42"/>
    <mergeCell ref="A6:D6"/>
    <mergeCell ref="A5:D5"/>
    <mergeCell ref="B41:B42"/>
    <mergeCell ref="C41:C42"/>
    <mergeCell ref="A8:A9"/>
    <mergeCell ref="B8:B9"/>
    <mergeCell ref="C8:C9"/>
    <mergeCell ref="A88:A89"/>
    <mergeCell ref="B88:B89"/>
    <mergeCell ref="C88:C89"/>
    <mergeCell ref="D88:D89"/>
    <mergeCell ref="A71:A72"/>
    <mergeCell ref="B71:B72"/>
    <mergeCell ref="C71:C72"/>
    <mergeCell ref="D71:D72"/>
  </mergeCells>
  <conditionalFormatting sqref="D330:D331 C331 A332:C332 B2:B4 B88 B259:C259 B8:C8 D325:D326 B333:D65540 C329:D329 C323:D324 B260:D262 B7:D7 B323:B331 C325:C328 B10:D40 B53:D70 B117:D118 B90:D115 B214:D217 B235:D248 B250:D258 B81:D87 B73:D79 B43:D51 B120:D212 B264:D322 B219:D233">
    <cfRule type="cellIs" dxfId="18" priority="206" stopIfTrue="1" operator="equal">
      <formula>0</formula>
    </cfRule>
  </conditionalFormatting>
  <conditionalFormatting sqref="D8">
    <cfRule type="cellIs" dxfId="17" priority="194" stopIfTrue="1" operator="equal">
      <formula>0</formula>
    </cfRule>
  </conditionalFormatting>
  <conditionalFormatting sqref="B71">
    <cfRule type="cellIs" dxfId="16" priority="160" stopIfTrue="1" operator="equal">
      <formula>0</formula>
    </cfRule>
  </conditionalFormatting>
  <conditionalFormatting sqref="C71">
    <cfRule type="cellIs" dxfId="15" priority="92" stopIfTrue="1" operator="equal">
      <formula>0</formula>
    </cfRule>
  </conditionalFormatting>
  <conditionalFormatting sqref="C88">
    <cfRule type="cellIs" dxfId="14" priority="89" stopIfTrue="1" operator="equal">
      <formula>0</formula>
    </cfRule>
  </conditionalFormatting>
  <conditionalFormatting sqref="D88">
    <cfRule type="cellIs" dxfId="13" priority="38" stopIfTrue="1" operator="equal">
      <formula>0</formula>
    </cfRule>
  </conditionalFormatting>
  <conditionalFormatting sqref="D71">
    <cfRule type="cellIs" dxfId="12" priority="39" stopIfTrue="1" operator="equal">
      <formula>0</formula>
    </cfRule>
  </conditionalFormatting>
  <conditionalFormatting sqref="B218:D218">
    <cfRule type="cellIs" dxfId="11" priority="24" stopIfTrue="1" operator="equal">
      <formula>0</formula>
    </cfRule>
  </conditionalFormatting>
  <conditionalFormatting sqref="B52:D52">
    <cfRule type="cellIs" dxfId="10" priority="34" stopIfTrue="1" operator="equal">
      <formula>0</formula>
    </cfRule>
  </conditionalFormatting>
  <conditionalFormatting sqref="B80:D80">
    <cfRule type="cellIs" dxfId="9" priority="32" stopIfTrue="1" operator="equal">
      <formula>0</formula>
    </cfRule>
  </conditionalFormatting>
  <conditionalFormatting sqref="B116:D116">
    <cfRule type="cellIs" dxfId="8" priority="30" stopIfTrue="1" operator="equal">
      <formula>0</formula>
    </cfRule>
  </conditionalFormatting>
  <conditionalFormatting sqref="B119:D119">
    <cfRule type="cellIs" dxfId="7" priority="28" stopIfTrue="1" operator="equal">
      <formula>0</formula>
    </cfRule>
  </conditionalFormatting>
  <conditionalFormatting sqref="B213:D213">
    <cfRule type="cellIs" dxfId="6" priority="26" stopIfTrue="1" operator="equal">
      <formula>0</formula>
    </cfRule>
  </conditionalFormatting>
  <conditionalFormatting sqref="B234:D234">
    <cfRule type="cellIs" dxfId="5" priority="22" stopIfTrue="1" operator="equal">
      <formula>0</formula>
    </cfRule>
  </conditionalFormatting>
  <conditionalFormatting sqref="B249:D249">
    <cfRule type="cellIs" dxfId="4" priority="20" stopIfTrue="1" operator="equal">
      <formula>0</formula>
    </cfRule>
  </conditionalFormatting>
  <conditionalFormatting sqref="B263:D263">
    <cfRule type="cellIs" dxfId="3" priority="18" stopIfTrue="1" operator="equal">
      <formula>0</formula>
    </cfRule>
  </conditionalFormatting>
  <conditionalFormatting sqref="B41">
    <cfRule type="cellIs" dxfId="2" priority="3" stopIfTrue="1" operator="equal">
      <formula>0</formula>
    </cfRule>
  </conditionalFormatting>
  <conditionalFormatting sqref="C41">
    <cfRule type="cellIs" dxfId="1" priority="2" stopIfTrue="1" operator="equal">
      <formula>0</formula>
    </cfRule>
  </conditionalFormatting>
  <conditionalFormatting sqref="D41">
    <cfRule type="cellIs" dxfId="0" priority="1" stopIfTrue="1" operator="equal">
      <formula>0</formula>
    </cfRule>
  </conditionalFormatting>
  <printOptions horizontalCentered="1"/>
  <pageMargins left="0.39370078740157483" right="0.39370078740157483" top="0.39370078740157483" bottom="0.39370078740157483" header="0" footer="0"/>
  <pageSetup paperSize="9" scale="26" orientation="portrait" r:id="rId1"/>
  <headerFooter differentFirst="1" alignWithMargins="0">
    <oddHeader>&amp;C&amp;"Times New Roman,обычный"&amp;28&amp;P</oddHeader>
  </headerFooter>
  <rowBreaks count="3" manualBreakCount="3">
    <brk id="39" max="3" man="1"/>
    <brk id="69" max="3" man="1"/>
    <brk id="8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2024 рік</vt:lpstr>
      <vt:lpstr>'2024 рік'!Заголовки_для_печати</vt:lpstr>
      <vt:lpstr>'2024 рік'!Область_печати</vt:lpstr>
    </vt:vector>
  </TitlesOfParts>
  <Company>Облфин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Т.П.</dc:creator>
  <cp:lastModifiedBy>Пользователь</cp:lastModifiedBy>
  <cp:lastPrinted>2025-02-24T13:35:59Z</cp:lastPrinted>
  <dcterms:created xsi:type="dcterms:W3CDTF">1999-07-29T11:54:08Z</dcterms:created>
  <dcterms:modified xsi:type="dcterms:W3CDTF">2025-05-08T08:57:13Z</dcterms:modified>
</cp:coreProperties>
</file>